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4VYWFV1\Desktop\"/>
    </mc:Choice>
  </mc:AlternateContent>
  <bookViews>
    <workbookView xWindow="0" yWindow="0" windowWidth="20490" windowHeight="7770"/>
  </bookViews>
  <sheets>
    <sheet name="VERIFICACIÓN JURIDICA" sheetId="42" r:id="rId1"/>
    <sheet name="VERIFICACIÓN FINANCIERA" sheetId="47" r:id="rId2"/>
    <sheet name="VERIFICACIÓN TÉCNICA" sheetId="48" r:id="rId3"/>
    <sheet name="VTE" sheetId="49" r:id="rId4"/>
    <sheet name="ACTA DE APERTURA" sheetId="46" r:id="rId5"/>
  </sheets>
  <externalReferences>
    <externalReference r:id="rId6"/>
    <externalReference r:id="rId7"/>
    <externalReference r:id="rId8"/>
  </externalReferences>
  <definedNames>
    <definedName name="_Toc212325127" localSheetId="0">'VERIFICACIÓN JURIDICA'!#REF!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0">'VERIFICACIÓN JURIDICA'!$A:$B,'VERIFICACIÓN JURIDICA'!$1:$10</definedName>
  </definedNames>
  <calcPr calcId="162913"/>
</workbook>
</file>

<file path=xl/calcChain.xml><?xml version="1.0" encoding="utf-8"?>
<calcChain xmlns="http://schemas.openxmlformats.org/spreadsheetml/2006/main">
  <c r="H63" i="49" l="1"/>
  <c r="G63" i="49"/>
  <c r="G51" i="49"/>
  <c r="H51" i="49" s="1"/>
  <c r="G39" i="49"/>
  <c r="H39" i="49" s="1"/>
  <c r="G27" i="49"/>
  <c r="H27" i="49" s="1"/>
  <c r="G13" i="49"/>
  <c r="D12" i="49"/>
  <c r="G8" i="49"/>
  <c r="D8" i="49"/>
  <c r="G3" i="49"/>
  <c r="D14" i="48"/>
  <c r="C14" i="48" s="1"/>
  <c r="G12" i="49" l="1"/>
  <c r="G6" i="49" s="1"/>
  <c r="G15" i="49" s="1"/>
  <c r="C13" i="48"/>
  <c r="C23" i="48" s="1"/>
</calcChain>
</file>

<file path=xl/sharedStrings.xml><?xml version="1.0" encoding="utf-8"?>
<sst xmlns="http://schemas.openxmlformats.org/spreadsheetml/2006/main" count="188" uniqueCount="123">
  <si>
    <t>REQUERIMIENTOS</t>
  </si>
  <si>
    <t>CUMPLE</t>
  </si>
  <si>
    <t>ITEM</t>
  </si>
  <si>
    <t>CONCEPTO</t>
  </si>
  <si>
    <t>PROPONENTES</t>
  </si>
  <si>
    <t>UNIVERSIDAD DEL CAUCA - VICERRECTORÍA ADMINISTRATIVA</t>
  </si>
  <si>
    <t>REQUISITOS DE CAPACIDAD JURIDICA</t>
  </si>
  <si>
    <t>GARANTÍA DE SERIEDAD DE LA PROPUESTA</t>
  </si>
  <si>
    <t>OBSERVACION</t>
  </si>
  <si>
    <t>PAGO DE APORTES DE SEGURIDAD SOCIAL Y APORTES PARAFISCALES</t>
  </si>
  <si>
    <t xml:space="preserve">REGISTRO UNICO DE PROPONENTES </t>
  </si>
  <si>
    <t>EXISTENCIA Y CAPACIDAD LEGAL</t>
  </si>
  <si>
    <t>RUT</t>
  </si>
  <si>
    <t>REGISTRO NACIONAL DE MEDIDAS CORRECTIVAS</t>
  </si>
  <si>
    <t>CERTIFICADO DE ANTECEDENTES FISCALES</t>
  </si>
  <si>
    <t xml:space="preserve">CERTIFICADO DE ANTECEDENTES DISCIPLINARIOS </t>
  </si>
  <si>
    <t>CERTIFICADO DE ANTECEDENTES  JUDICIALES</t>
  </si>
  <si>
    <t xml:space="preserve">INFORME DE EVALUACIÓN INICIAL DE OFERTAS </t>
  </si>
  <si>
    <t>SI</t>
  </si>
  <si>
    <t>UNIVERSIDAD DEL CAUCA</t>
  </si>
  <si>
    <t>COMPROMISO DE TRANSPARENCIA ANEXO J</t>
  </si>
  <si>
    <t>PAZ Y SALVO EXPEDIDO POR LA DIVISIÓN DE GESTIÓN FINANCIERA DE LA UNIVERSIDAD DEL CAUCA</t>
  </si>
  <si>
    <t>CARTA DE ACEPTACIÓN DE TODOS Y CADA UNO DE LOS ITEMS RELACIONADOS EN EL PRESUPUESTO OFICIAL (ANEXO I)</t>
  </si>
  <si>
    <t>CARTA DE PRESENTACIÓN ANEXO A</t>
  </si>
  <si>
    <t xml:space="preserve">VERIFICACIÓN REQUISITOS JURÍDICOS HABILITANTES - PROPONENTES </t>
  </si>
  <si>
    <t>En este orden de ideas, se dá inicio a la apertura del sobre No. 1 de las ofertas presentadas:</t>
  </si>
  <si>
    <t>Orden de apertura</t>
  </si>
  <si>
    <t xml:space="preserve">PROPONENTE </t>
  </si>
  <si>
    <t>FOLIOS</t>
  </si>
  <si>
    <t>GARANTÍA DE SERIEDAD DE LA OFERTA</t>
  </si>
  <si>
    <t xml:space="preserve">OBSERVACIONES </t>
  </si>
  <si>
    <t>Compañía de Seguros y No. de póliza.</t>
  </si>
  <si>
    <t>Profesional Universitario</t>
  </si>
  <si>
    <t xml:space="preserve">Universidad del Cauca </t>
  </si>
  <si>
    <t>Oficina Asesora Juridica</t>
  </si>
  <si>
    <t xml:space="preserve">Proyectó: Adriana M. Puscuz Bravo </t>
  </si>
  <si>
    <t>Universidad del Cauca</t>
  </si>
  <si>
    <t xml:space="preserve">EXPERIENCIA GENERAL </t>
  </si>
  <si>
    <t>PROFESIONAL UNIVERSITARIO</t>
  </si>
  <si>
    <t>OFICINA ASESORA JURIDICA</t>
  </si>
  <si>
    <t xml:space="preserve">Original frimado
LADY CRISTINA PAZ BURBANO </t>
  </si>
  <si>
    <t>Original frimado
LADY CRISTINA PAZ BURBANO</t>
  </si>
  <si>
    <t>UNIVERSIDAD DEL CAUCA - VICERRECTORIA ADMINISTRATIVA</t>
  </si>
  <si>
    <t xml:space="preserve">COMITÉ FINANCIERO ASESOR </t>
  </si>
  <si>
    <t xml:space="preserve">VERIFICACIÓN REQUISITOS FINANCIEROS - PROPONENTES </t>
  </si>
  <si>
    <t>VALOR/ OBSERVACION</t>
  </si>
  <si>
    <t>2.2.</t>
  </si>
  <si>
    <t>REQUISITOS DE CAPACIDAD FINANCIERA</t>
  </si>
  <si>
    <t>NINGUNA</t>
  </si>
  <si>
    <t>HABIL</t>
  </si>
  <si>
    <t>ORIGINAL FIRMADO</t>
  </si>
  <si>
    <t>JOSE REYMIR OJEDA OJEDA</t>
  </si>
  <si>
    <t>HÁBIL</t>
  </si>
  <si>
    <t>UNIVERSIDAD DEL CAUCA
VICERRECTORIA ADMINISTRATIVA
CONVOCATORIA PUBLICA No. 33 DE 2019
ACTA DE CIERRE DEL PLAZO Y APERTURA DE OFERTAS No. 061 del 22 de noviembre  de 2019</t>
  </si>
  <si>
    <t>OBJETO: “ADQUISICIÓN DE EQUIPOS DE TOPOGRAFÍA PARA LA
FACULTAD DE INGENIERÍA CIVIL DE LA UNIVERSIDAD DEL CAUCA"</t>
  </si>
  <si>
    <t>Presupuesto Oficial =  $122.398.952</t>
  </si>
  <si>
    <t xml:space="preserve">Conforme al calendario indicado en el Pliego de Condiciones, mediante el cual se estableció como fecha de cierre del plazo de la convocatoria el día 22 de noviembre de 2019 a las 03:00 p.m., se procede a instalar la audiencia de apertura de las propuestas en presencia de los oferentes y asistentes para dar lectura según el orden de llegada, al número de folios, verificación de la carta de presentación de la oferta, verificación de los requisitos jurídicos  y capacidad financiera. </t>
  </si>
  <si>
    <t>GEOSYSTEM INGENIERÍA S.A.S.</t>
  </si>
  <si>
    <t>SEGUROS DEL ESTADO S.A. N°. 21-45-101289489</t>
  </si>
  <si>
    <t xml:space="preserve">La carta de presentación de la oferta indica 84 folios. El sobre No. 1 contiene 95 FOLIOS. </t>
  </si>
  <si>
    <t>Original firmado
CIELO PÉREZ SOLANO</t>
  </si>
  <si>
    <t>Vicerrectora Administrativa</t>
  </si>
  <si>
    <t>Al proceso se presentaron:   (1) oferta, conforme a la información que se describe a continuación:</t>
  </si>
  <si>
    <t>En constancia de lo anterior, se firma en Popayán, a los veintidós (22) días del mes de noviembre de dos mil diecinueve (2019).</t>
  </si>
  <si>
    <t>CONVOCATORIA PÚBLICA N° 033-2019</t>
  </si>
  <si>
    <t>POPAYÁN, 22 DE NOVIEMBRE DE 2019</t>
  </si>
  <si>
    <t>PRESUPUESTO OFICIAL: $122.398.952</t>
  </si>
  <si>
    <t>OBJETO: “ADQUISICIÓN DE EQUIPOS DE TOPOGRAFÍA PARA LA
FACULTAD DE INGENIERÍA CIVIL DE LA UNIVERSIDAD DEL CAUCA".</t>
  </si>
  <si>
    <t>La carta de presentación de la oferta indica 84 folios. El sobre No. 1 contiene 95 FOLIOS. 
No aporta la primera página del certificado de existencia y representación legal, por lo que fue descargado de la página de la cámara de comercio utilizando el código de verificación.</t>
  </si>
  <si>
    <t>LICITACIÓN PÚBLICA N° 033-2019</t>
  </si>
  <si>
    <t>ADQUISICIÓN DE EQUIPOS DE TOPOGRAFÍA PARA LA
FACULTAD DE INGENIERÍA CIVIL DE LA UNIVERSIDAD DEL CAUCA</t>
  </si>
  <si>
    <t>ÍNDICE DE LIQUIDEZ &gt;= 1</t>
  </si>
  <si>
    <t>NIVEL DE ENDEUDAMIENTO &lt;= 70%</t>
  </si>
  <si>
    <t>CAPITAL DE TRABAJO &gt;= AL 100% DE $122.398.952</t>
  </si>
  <si>
    <t xml:space="preserve">COMITÉ TÉCNICO ASESOR </t>
  </si>
  <si>
    <t>VERIFICACIÓN REQUISITOS TECNICOS HABILITANTES</t>
  </si>
  <si>
    <t>OBJETO: ADQUISICIÓN DE EQUIPOS DE TOPOGRAFÍA PARA LA FACULTAD DE INGENIERÍA CIVIL DE LA UNIVERSIDAD DEL CAUCA.</t>
  </si>
  <si>
    <t>GEOSYSTEM INGENIERIA SAS</t>
  </si>
  <si>
    <t>2.3.</t>
  </si>
  <si>
    <t>EXPERIENCIA ESPECÍFICA</t>
  </si>
  <si>
    <t>2.3.1.</t>
  </si>
  <si>
    <r>
      <t xml:space="preserve">MÁXIMO tres (03) contratos, donde se pueda verificar que los elementos e insumos suministrados estén relacionados con los de la presente convocatoria pública, y cuya sumatoria del valor total ejecutado sea igual o superior al presupuesto oficial. Los elementos e insumos relacionados con los de la presente convocatoria contenidos en cada contrato deberán representar el 50% del mismo o sumados deben representar al menos el 50% del valor del presupuesto oficial.
La experiencia específica se acreditará mediante la presentación de las correspondientes actas de liquidación y/o actas de recibo final y/o certificaciones de la ejecución de los contratos relacionados en el formulario de experiencia específica (Anexo G) suscritas por la entidad contratante. Los contratos que aporte el oferente para demostrar su experiencia, deberán haberse ejecutado y liquidado antes del cierre de la presente convocatoria.
</t>
    </r>
    <r>
      <rPr>
        <b/>
        <i/>
        <sz val="12"/>
        <rFont val="Arial Narrow"/>
        <family val="2"/>
      </rPr>
      <t>UNSPSC:</t>
    </r>
    <r>
      <rPr>
        <sz val="12"/>
        <rFont val="Arial Narrow"/>
        <family val="2"/>
      </rPr>
      <t xml:space="preserve"> (1) 41 11 42, (2) 32 10 16 - Minimo 1</t>
    </r>
  </si>
  <si>
    <r>
      <t>EL CONTRATO No.1
CODIGOS UNSPSC 41 11 42, 32 10 16
APORTA CONTRATO (UNIV PÚBLICA) Y FACTURA,</t>
    </r>
    <r>
      <rPr>
        <b/>
        <sz val="10"/>
        <color rgb="FFFFC000"/>
        <rFont val="Arial Narrow"/>
        <family val="2"/>
      </rPr>
      <t xml:space="preserve"> </t>
    </r>
    <r>
      <rPr>
        <b/>
        <sz val="10"/>
        <color rgb="FFFF0000"/>
        <rFont val="Arial Narrow"/>
        <family val="2"/>
      </rPr>
      <t>NO APORTA ACTA DE LIQUIDACIÓN/ O CERTIFICADO DE RECIBO A SATISFACCIÓN</t>
    </r>
    <r>
      <rPr>
        <b/>
        <sz val="10"/>
        <color rgb="FFFFC000"/>
        <rFont val="Arial Narrow"/>
        <family val="2"/>
      </rPr>
      <t xml:space="preserve">
</t>
    </r>
    <r>
      <rPr>
        <b/>
        <sz val="10"/>
        <rFont val="Arial Narrow"/>
        <family val="2"/>
      </rPr>
      <t xml:space="preserve">
EL CONTRATO No.2
CODIGOS UNSPSC CODIGOS UNSPSC 41 11 42
APORTA CERTIFICADO DE CUMPLIMIENTO
EL CONTRATO No.3
CODIGOS UNSPSC CODIGOS UNSPSC 41 11 42, 32 10 16
APORTA ACTA DE ENTREGA Y RECIBO FINAL</t>
    </r>
  </si>
  <si>
    <t>VALOR TOTAL EJECUTADO 
PO = $103.640.298</t>
  </si>
  <si>
    <t>En el caso de estructura plural, el integrante que aporte el 40% de la experiencia específica o más relacionada con el criterio del VTE, deberá tener una participación mínima en la estructura plural del 40%</t>
  </si>
  <si>
    <t>N/A</t>
  </si>
  <si>
    <t>2.3.2</t>
  </si>
  <si>
    <t>CATALGOS Y FICHAS</t>
  </si>
  <si>
    <r>
      <t xml:space="preserve">El oferente deberá anexar catálogos y/o fichas técnicas impresas o en medio digital de todos los equipos ofertados, los cuales deben cumplir mínimo con las especificaciones técnicas descritas en el presente documento.
</t>
    </r>
    <r>
      <rPr>
        <b/>
        <sz val="12"/>
        <rFont val="Arial Narrow"/>
        <family val="2"/>
      </rPr>
      <t>ESTACIÓN TOTAL TIPO SOUTH REF. N6(2”)</t>
    </r>
    <r>
      <rPr>
        <sz val="12"/>
        <rFont val="Arial Narrow"/>
        <family val="2"/>
      </rPr>
      <t>. La nueva estación total SOUTH N6 está equipada con varios programas de medición con funciones de almacenamiento de datos y ajuste de parámetros que pueden ser aplicados en diversos tipos de trabajos. Cuenta con un poderoso distanciómetro de alcance sin prisma de hasta 400 metros y una excelente velocidad de medición. Disponible en precisión de 2 y 5 segundos.
Especificaciones: Precisión de 2 segundos, medición sin prisma 400 metros, medición con prisma 4.000 metros, doble compensador, puerto USB-SD-RS232C.
Incluye: 2 baterías, 1 cargado, 1 tapalente, 1 tarjeta SD de 8GB, 1 tarjeta reflectiva, 1 cable USB a mini USB, 1 cable interfase serial, 1 plomada de 8 onzas, 1 estuche rígido, 1 manual de instrucciones.</t>
    </r>
    <r>
      <rPr>
        <b/>
        <sz val="12"/>
        <rFont val="Arial Narrow"/>
        <family val="2"/>
      </rPr>
      <t/>
    </r>
  </si>
  <si>
    <t>NAVEGADOR RECEPTORGNSS SPECTRA REF. TIPO MOBILE MAPPER 50 WIFI CON SOFTWARE MOBILE MAPPER FIELD. EL mobile Mapper 50 es un colector de datos GIS de nueva generación para Android que ofrece la vanguardista practicidad de un smartphone combinada con una calidad profesional robusta y un mejor rendimiento de GNSS. El mobile Mapper 50 es muy compacto, ligero y único al ser un colector de datos profesional en forma de Smartphone. El receptor es fino, aunque muy robusto y potente (procesador de cuatro núcleos de 1.2 GHz, 16 GB de memoria y pantalla de 13.4 cm) Además, ofrece una precisa localización GNSS (GPS+GLO o GPS+Beidou) y pcsprocesamiento. Los usuarios profesionales de campo dependen mucho del espacio, y al mismo tiempo, necesitan maximizar la eficacia operativa. Con el mobile Mapper 50 se cubren ambos requisitos con una conectividad total (dependiendo de la versión), una precisión superior, una gran memoria, y una gran pantalla en un diseño fino y compacto. Especificaciones: Cámara de 8 Mpx trasera, wifi y bluetooth, memoria de almacenamiento 8GB, Gps+Glonass, sistema operativo Android, protección ambiental IP 67 incluye, 1 licencia de software de campo mobile Mapper field preinstalado en el equipo, 1 licencia post proceso preinstalado en el equipo, 1 batería recargable, 1 cargador de batería, 1 interfase USB, 1 CD con manuales y guías.</t>
  </si>
  <si>
    <t xml:space="preserve">
Un receptor GNSS con trípode, tipo SOUTH RTK Galaxy G1C BASE/ROVER + COLECTOR H3. 440 canales para recibir señal de GPS, GLONASS, GALILEO, SBAS, COMPASS (GNSS). Medición en tiempo real (RTK) con precisión de 8 mm + 1 ppm RMS, medición estática con precisión de 2.5mm + 1 ppm RMS, acceso a sistemas CORS a través de SIMCARD (GPRS). Modulo bluetooth versión 4.0 que soporta el uso de colectoras, teléfonos inteligentes, tabletas, etc., haciendo la comunicación más rápida y estable. Incluye: 1 Receptor GNSS Base, 1 Receptor GNSS Movil, 2 Activaciones de GPS / Glonass, 2 Activaciones de Doble Frecuencia (L2), 1 Software de Procesamiento Geodesico SGO, 4 Baterias Recargables, 1 Cargador de Baterias, 1 Base Nivelante, 1 Trípode en Aluminio, 1 Trípode para Bastón, 1 Bastón de Topografía, 2 Antena UHF, 2 Antena GSM, 1 Cinta Metrica, 2 Estuches de Transporte, 1 Colector de Datos South H3, 1 Bateria recargable, 1 Braquet de Soporte, 1 Interfase USB, 1 Software de Campo Surv X Instalado en el Colector.</t>
  </si>
  <si>
    <t>PROPUESTA ECONOMICA</t>
  </si>
  <si>
    <t>Corrección Aritmetica</t>
  </si>
  <si>
    <t>HUGO YAIR OROZCO DUEÑAS</t>
  </si>
  <si>
    <t>JOSE LUIS GARZÓN</t>
  </si>
  <si>
    <t>Docente</t>
  </si>
  <si>
    <t>Ingeniero Civil
Contratista</t>
  </si>
  <si>
    <t>Departamento de Vías y Transportes
Facultad de Ingeniería Civil</t>
  </si>
  <si>
    <t>PROPONENTE</t>
  </si>
  <si>
    <t>OFICIAL</t>
  </si>
  <si>
    <t>LICITACION No. 032-2019</t>
  </si>
  <si>
    <t>VALOR TOTAL EJECUTADO (VTE)</t>
  </si>
  <si>
    <t>VTE</t>
  </si>
  <si>
    <t>50% VALOR TOTAL EJECUTADO (VTE)</t>
  </si>
  <si>
    <t>VTE1</t>
  </si>
  <si>
    <t>% PARTICIPACION (40%)</t>
  </si>
  <si>
    <t>40% VTE</t>
  </si>
  <si>
    <t>EXPERIENCIA ESPECIFICA</t>
  </si>
  <si>
    <t>CONTRATO 1</t>
  </si>
  <si>
    <t>VALOR</t>
  </si>
  <si>
    <t>RUP</t>
  </si>
  <si>
    <t>NO CUMPLE</t>
  </si>
  <si>
    <t>AÑO DE TERMINACION</t>
  </si>
  <si>
    <t>UNSPSC
41 11 42 - 32 10 16</t>
  </si>
  <si>
    <t>% PARTICIPACION</t>
  </si>
  <si>
    <t>VALOR TOTAL EJECUTADO</t>
  </si>
  <si>
    <t>CONTRATO 2</t>
  </si>
  <si>
    <t>OK</t>
  </si>
  <si>
    <t>UNSPSC
41 11 42</t>
  </si>
  <si>
    <t>CONTRATO 3</t>
  </si>
  <si>
    <t>CONTRATO 4</t>
  </si>
  <si>
    <t>Original frimado
CIELO PÉREZ SOLANO</t>
  </si>
  <si>
    <t>VICERRECTORA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</si>
</sst>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5" formatCode="&quot;$&quot;\ #,##0_);\(&quot;$&quot;\ #,##0\)"/>
    <numFmt numFmtId="6" formatCode="&quot;$&quot;\ #,##0_);[Red]\(&quot;$&quot;\ #,##0\)"/>
    <numFmt numFmtId="44" formatCode="_(&quot;$&quot;\ * #,##0.00_);_(&quot;$&quot;\ * \(#,##0.00\);_(&quot;$&quot;\ * &quot;-&quot;??_);_(@_)"/>
    <numFmt numFmtId="43" formatCode="_(* #,##0.00_);_(* \(#,##0.00\);_(* &quot;-&quot;??_);_(@_)"/>
    <numFmt numFmtId="164" formatCode="_-* #,##0.00_-;\-* #,##0.00_-;_-* &quot;-&quot;??_-;_-@_-"/>
    <numFmt numFmtId="165" formatCode="_-&quot;$&quot;* #,##0.00_-;\-&quot;$&quot;* #,##0.00_-;_-&quot;$&quot;* &quot;-&quot;??_-;_-@_-"/>
    <numFmt numFmtId="166" formatCode="_-* #,##0.00\ _€_-;\-* #,##0.00\ _€_-;_-* &quot;-&quot;??\ _€_-;_-@_-"/>
    <numFmt numFmtId="167" formatCode="_ * #,##0.00_ ;_ * \-#,##0.00_ ;_ * &quot;-&quot;??_ ;_ @_ "/>
    <numFmt numFmtId="168" formatCode="#,##0.0"/>
    <numFmt numFmtId="169" formatCode="_-[$$-240A]\ * #,##0.00_ ;_-[$$-240A]\ * \-#,##0.00\ ;_-[$$-240A]\ * &quot;-&quot;??_ ;_-@_ "/>
    <numFmt numFmtId="170" formatCode="000\°00&quot;´&quot;00&quot;´´&quot;"/>
    <numFmt numFmtId="171" formatCode="&quot;Activado&quot;;&quot;Activado&quot;;&quot;Desactivado&quot;"/>
    <numFmt numFmtId="172" formatCode="d\-mmm\-yyyy"/>
    <numFmt numFmtId="173" formatCode="_ &quot;$&quot;* #,##0.00_ ;_ &quot;$&quot;* \-#,##0.00_ ;_ &quot;$&quot;* &quot;-&quot;??_ ;_ @_ "/>
    <numFmt numFmtId="174" formatCode="_(* #,##0\ &quot;pta&quot;_);_(* \(#,##0\ &quot;pta&quot;\);_(* &quot;-&quot;??\ &quot;pta&quot;_);_(@_)"/>
    <numFmt numFmtId="175" formatCode="_ &quot;$&quot;\ * #,##0.00_ ;_ &quot;$&quot;\ * \-#,##0.00_ ;_ &quot;$&quot;\ * &quot;-&quot;??_ ;_ @_ "/>
    <numFmt numFmtId="176" formatCode="_(&quot;$&quot;* #,##0.00_);_(&quot;$&quot;* \(#,##0.00\);_(&quot;$&quot;* &quot;-&quot;??_);_(@_)"/>
    <numFmt numFmtId="177" formatCode="_ &quot;$&quot;\ * #,##0_ ;_ &quot;$&quot;\ * \-#,##0_ ;_ &quot;$&quot;\ * &quot;-&quot;_ ;_ @_ "/>
    <numFmt numFmtId="178" formatCode="&quot;$&quot;\ #,##0.00"/>
    <numFmt numFmtId="179" formatCode="_-* #,##0\ _€_-;\-* #,##0\ _€_-;_-* &quot;-&quot;??\ _€_-;_-@_-"/>
    <numFmt numFmtId="180" formatCode="_-* #,##0_-;\-* #,##0_-;_-* &quot;-&quot;??_-;_-@_-"/>
    <numFmt numFmtId="181" formatCode="_ * #,##0_ ;_ * \-#,##0_ ;_ * &quot;-&quot;??_ ;_ @_ "/>
  </numFmts>
  <fonts count="44"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4"/>
      <name val="Arial"/>
      <family val="2"/>
    </font>
    <font>
      <b/>
      <sz val="24"/>
      <name val="Arial Narrow"/>
      <family val="2"/>
    </font>
    <font>
      <b/>
      <sz val="24"/>
      <color rgb="FF002060"/>
      <name val="Arial Narrow"/>
      <family val="2"/>
    </font>
    <font>
      <sz val="24"/>
      <name val="Arial Narrow"/>
      <family val="2"/>
    </font>
    <font>
      <b/>
      <sz val="12"/>
      <name val="Arial"/>
      <family val="2"/>
    </font>
    <font>
      <b/>
      <sz val="22"/>
      <name val="Arial"/>
      <family val="2"/>
    </font>
    <font>
      <b/>
      <sz val="22"/>
      <color rgb="FF002060"/>
      <name val="Arial"/>
      <family val="2"/>
    </font>
    <font>
      <sz val="10"/>
      <color theme="1"/>
      <name val="Arial"/>
      <family val="2"/>
    </font>
    <font>
      <sz val="16"/>
      <color theme="1"/>
      <name val="Calibri"/>
      <family val="2"/>
      <scheme val="minor"/>
    </font>
    <font>
      <sz val="16"/>
      <color theme="1"/>
      <name val="Arial"/>
      <family val="2"/>
    </font>
    <font>
      <b/>
      <sz val="16"/>
      <color theme="1"/>
      <name val="Arial"/>
      <family val="2"/>
    </font>
    <font>
      <sz val="16"/>
      <name val="Arial"/>
      <family val="2"/>
    </font>
    <font>
      <b/>
      <sz val="16"/>
      <name val="Arial"/>
      <family val="2"/>
    </font>
    <font>
      <b/>
      <sz val="16"/>
      <color theme="1"/>
      <name val="Calibri"/>
      <family val="2"/>
      <scheme val="minor"/>
    </font>
    <font>
      <b/>
      <sz val="10"/>
      <color theme="1"/>
      <name val="Arial"/>
      <family val="2"/>
    </font>
    <font>
      <i/>
      <sz val="14"/>
      <color theme="1"/>
      <name val="Arial"/>
      <family val="2"/>
    </font>
    <font>
      <b/>
      <sz val="12"/>
      <color theme="1"/>
      <name val="Calibri"/>
      <family val="2"/>
      <scheme val="minor"/>
    </font>
    <font>
      <sz val="14"/>
      <name val="Arial"/>
      <family val="2"/>
    </font>
    <font>
      <b/>
      <sz val="10"/>
      <name val="Arial Narrow"/>
      <family val="2"/>
    </font>
    <font>
      <b/>
      <sz val="12"/>
      <color rgb="FF002060"/>
      <name val="Arial Narrow"/>
      <family val="2"/>
    </font>
    <font>
      <sz val="18"/>
      <name val="Arial Narrow"/>
      <family val="2"/>
    </font>
    <font>
      <sz val="10"/>
      <name val="Arial"/>
    </font>
    <font>
      <sz val="11"/>
      <color rgb="FFFF0000"/>
      <name val="Calibri"/>
      <family val="2"/>
      <scheme val="minor"/>
    </font>
    <font>
      <b/>
      <sz val="11"/>
      <name val="Arial Narrow"/>
      <family val="2"/>
    </font>
    <font>
      <b/>
      <i/>
      <sz val="12"/>
      <name val="Arial Narrow"/>
      <family val="2"/>
    </font>
    <font>
      <b/>
      <sz val="10"/>
      <color rgb="FFFFC000"/>
      <name val="Arial Narrow"/>
      <family val="2"/>
    </font>
    <font>
      <b/>
      <sz val="10"/>
      <color rgb="FFFF0000"/>
      <name val="Arial Narrow"/>
      <family val="2"/>
    </font>
    <font>
      <sz val="10"/>
      <color rgb="FFFF0000"/>
      <name val="Calibri"/>
      <family val="2"/>
      <scheme val="minor"/>
    </font>
    <font>
      <sz val="11"/>
      <name val="Calibri"/>
      <family val="2"/>
      <scheme val="minor"/>
    </font>
    <font>
      <sz val="11"/>
      <color theme="1"/>
      <name val="Arial Narrow"/>
      <family val="2"/>
    </font>
  </fonts>
  <fills count="9">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s>
  <cellStyleXfs count="120">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69" fontId="3" fillId="0" borderId="0">
      <alignment horizontal="center"/>
    </xf>
    <xf numFmtId="1" fontId="3" fillId="0" borderId="0"/>
    <xf numFmtId="169"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0" fontId="3" fillId="0" borderId="0"/>
    <xf numFmtId="169" fontId="11" fillId="0" borderId="0" applyNumberFormat="0" applyFill="0" applyBorder="0" applyAlignment="0" applyProtection="0">
      <alignment vertical="top"/>
      <protection locked="0"/>
    </xf>
    <xf numFmtId="169" fontId="11" fillId="0" borderId="0" applyNumberFormat="0" applyFill="0" applyBorder="0" applyAlignment="0" applyProtection="0">
      <alignment vertical="top"/>
      <protection locked="0"/>
    </xf>
    <xf numFmtId="169" fontId="12" fillId="0" borderId="0" applyNumberFormat="0" applyFill="0" applyBorder="0" applyAlignment="0" applyProtection="0"/>
    <xf numFmtId="171"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5" fontId="2"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169"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73" fontId="3" fillId="0" borderId="0"/>
    <xf numFmtId="169" fontId="3" fillId="0" borderId="0" applyFont="0" applyFill="0" applyBorder="0" applyAlignment="0" applyProtection="0"/>
    <xf numFmtId="6" fontId="3" fillId="0" borderId="0" applyAlignment="0"/>
    <xf numFmtId="169" fontId="3" fillId="0" borderId="0" applyAlignment="0"/>
    <xf numFmtId="169" fontId="3" fillId="0" borderId="0" applyAlignment="0"/>
    <xf numFmtId="169" fontId="3" fillId="0" borderId="0"/>
    <xf numFmtId="169" fontId="3" fillId="0" borderId="0"/>
    <xf numFmtId="169" fontId="3" fillId="0" borderId="0"/>
    <xf numFmtId="169" fontId="3" fillId="0" borderId="0" applyAlignment="0"/>
    <xf numFmtId="169" fontId="3" fillId="0" borderId="0"/>
    <xf numFmtId="6" fontId="2" fillId="0" borderId="0"/>
    <xf numFmtId="169" fontId="2" fillId="0" borderId="0"/>
    <xf numFmtId="169" fontId="3" fillId="0" borderId="0"/>
    <xf numFmtId="169" fontId="3" fillId="0" borderId="0"/>
    <xf numFmtId="169" fontId="2" fillId="0" borderId="0"/>
    <xf numFmtId="169" fontId="3" fillId="0" borderId="0"/>
    <xf numFmtId="169" fontId="3" fillId="0" borderId="0"/>
    <xf numFmtId="169" fontId="3" fillId="0" borderId="0"/>
    <xf numFmtId="169" fontId="13" fillId="0" borderId="0"/>
    <xf numFmtId="169"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4"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xf numFmtId="0" fontId="3"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6" fontId="3" fillId="0" borderId="0" applyAlignment="0"/>
    <xf numFmtId="169" fontId="3" fillId="0" borderId="0" applyAlignment="0"/>
    <xf numFmtId="9"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3" fillId="0" borderId="0"/>
    <xf numFmtId="165" fontId="2" fillId="0" borderId="0" applyFont="0" applyFill="0" applyBorder="0" applyAlignment="0" applyProtection="0"/>
    <xf numFmtId="164" fontId="2" fillId="0" borderId="0" applyFont="0" applyFill="0" applyBorder="0" applyAlignment="0" applyProtection="0"/>
    <xf numFmtId="0" fontId="3" fillId="0" borderId="0"/>
    <xf numFmtId="175" fontId="3" fillId="0" borderId="0" applyFont="0" applyFill="0" applyBorder="0" applyAlignment="0" applyProtection="0"/>
    <xf numFmtId="176" fontId="3" fillId="0" borderId="0" applyFont="0" applyFill="0" applyBorder="0" applyAlignment="0" applyProtection="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4" fontId="35" fillId="0" borderId="0" applyFont="0" applyFill="0" applyBorder="0" applyAlignment="0" applyProtection="0"/>
    <xf numFmtId="9" fontId="35" fillId="0" borderId="0" applyFont="0" applyFill="0" applyBorder="0" applyAlignment="0" applyProtection="0"/>
  </cellStyleXfs>
  <cellXfs count="225">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14" fillId="0" borderId="0" xfId="0" applyFont="1" applyAlignment="1">
      <alignment vertical="center"/>
    </xf>
    <xf numFmtId="0" fontId="5" fillId="0" borderId="0" xfId="0" applyFont="1" applyAlignment="1">
      <alignment horizontal="left" vertical="center"/>
    </xf>
    <xf numFmtId="0" fontId="17" fillId="2" borderId="1" xfId="0" applyFont="1" applyFill="1" applyBorder="1" applyAlignment="1">
      <alignment vertical="center"/>
    </xf>
    <xf numFmtId="0" fontId="17" fillId="2" borderId="1" xfId="0" applyFont="1" applyFill="1" applyBorder="1" applyAlignment="1">
      <alignment vertical="center" wrapText="1"/>
    </xf>
    <xf numFmtId="0" fontId="17" fillId="0" borderId="0" xfId="0" applyFont="1" applyAlignment="1">
      <alignment horizontal="center" vertical="center"/>
    </xf>
    <xf numFmtId="0" fontId="17" fillId="0" borderId="0" xfId="0" applyFont="1" applyAlignment="1">
      <alignment horizontal="justify" vertical="justify"/>
    </xf>
    <xf numFmtId="0" fontId="15" fillId="0" borderId="0" xfId="0" applyFont="1" applyAlignment="1">
      <alignment horizontal="justify" vertical="justify"/>
    </xf>
    <xf numFmtId="0" fontId="15" fillId="0" borderId="0" xfId="0" applyFont="1" applyAlignment="1">
      <alignment horizontal="left" vertical="top"/>
    </xf>
    <xf numFmtId="0" fontId="17" fillId="0" borderId="0" xfId="0" applyFont="1"/>
    <xf numFmtId="0" fontId="15" fillId="4" borderId="1" xfId="0" applyFont="1" applyFill="1" applyBorder="1" applyAlignment="1">
      <alignment horizontal="center" vertical="center"/>
    </xf>
    <xf numFmtId="0" fontId="19" fillId="0" borderId="1" xfId="0" applyFont="1" applyBorder="1" applyAlignment="1">
      <alignment horizontal="center" vertical="center" wrapText="1"/>
    </xf>
    <xf numFmtId="0" fontId="17" fillId="0" borderId="0" xfId="0" applyFont="1" applyAlignment="1">
      <alignment horizontal="left" vertical="top"/>
    </xf>
    <xf numFmtId="0" fontId="18" fillId="0" borderId="0" xfId="0" applyFont="1" applyAlignment="1">
      <alignment vertical="center"/>
    </xf>
    <xf numFmtId="0" fontId="15" fillId="0" borderId="1" xfId="0" applyFont="1" applyBorder="1" applyAlignment="1">
      <alignment horizontal="center" vertical="center"/>
    </xf>
    <xf numFmtId="0" fontId="19" fillId="0" borderId="1" xfId="0" applyFont="1" applyBorder="1" applyAlignment="1">
      <alignment horizontal="center" vertical="center"/>
    </xf>
    <xf numFmtId="0" fontId="19" fillId="0" borderId="0" xfId="0" applyFont="1" applyBorder="1" applyAlignment="1">
      <alignment vertical="center"/>
    </xf>
    <xf numFmtId="0" fontId="14" fillId="0" borderId="1" xfId="0" applyFont="1" applyBorder="1" applyAlignment="1">
      <alignment vertical="center"/>
    </xf>
    <xf numFmtId="0" fontId="4" fillId="0" borderId="0" xfId="0" applyFont="1" applyBorder="1" applyAlignment="1">
      <alignment vertical="center"/>
    </xf>
    <xf numFmtId="0" fontId="17" fillId="4" borderId="1" xfId="0" applyFont="1" applyFill="1" applyBorder="1" applyAlignment="1">
      <alignment horizontal="center" vertical="center"/>
    </xf>
    <xf numFmtId="0" fontId="17" fillId="4" borderId="1" xfId="0" applyFont="1" applyFill="1" applyBorder="1" applyAlignment="1">
      <alignment horizontal="center" vertical="center" wrapText="1"/>
    </xf>
    <xf numFmtId="0" fontId="4" fillId="0" borderId="0" xfId="0" applyFont="1" applyBorder="1"/>
    <xf numFmtId="0" fontId="15" fillId="4" borderId="1" xfId="0" applyFont="1" applyFill="1" applyBorder="1" applyAlignment="1">
      <alignment horizontal="center" vertical="center" wrapText="1"/>
    </xf>
    <xf numFmtId="0" fontId="15" fillId="0" borderId="0" xfId="0" applyFont="1" applyAlignment="1">
      <alignment horizontal="left" vertical="top" wrapText="1"/>
    </xf>
    <xf numFmtId="0" fontId="15" fillId="0" borderId="1" xfId="0" applyFont="1" applyFill="1" applyBorder="1" applyAlignment="1">
      <alignment horizontal="center" vertical="center" wrapText="1"/>
    </xf>
    <xf numFmtId="0" fontId="22" fillId="0" borderId="0" xfId="0" applyFont="1"/>
    <xf numFmtId="0" fontId="23" fillId="0" borderId="0" xfId="0" applyFont="1" applyAlignment="1">
      <alignment horizontal="center" vertical="center"/>
    </xf>
    <xf numFmtId="0" fontId="23" fillId="0" borderId="0" xfId="0" applyFont="1" applyAlignment="1"/>
    <xf numFmtId="0" fontId="23" fillId="0" borderId="0" xfId="0" applyFont="1" applyAlignment="1">
      <alignment horizontal="center" vertical="center" wrapText="1"/>
    </xf>
    <xf numFmtId="0" fontId="23" fillId="0" borderId="0" xfId="0" applyFont="1" applyAlignment="1">
      <alignment wrapText="1"/>
    </xf>
    <xf numFmtId="0" fontId="23" fillId="0" borderId="0" xfId="0" applyFont="1" applyAlignment="1">
      <alignment vertical="center"/>
    </xf>
    <xf numFmtId="0" fontId="23" fillId="0" borderId="0" xfId="0" applyFont="1" applyBorder="1" applyAlignment="1">
      <alignment vertical="center" wrapText="1"/>
    </xf>
    <xf numFmtId="0" fontId="24" fillId="0" borderId="1" xfId="0" applyFont="1" applyBorder="1" applyAlignment="1">
      <alignment horizontal="center" wrapText="1"/>
    </xf>
    <xf numFmtId="0" fontId="24" fillId="0" borderId="1" xfId="0" applyFont="1" applyBorder="1" applyAlignment="1">
      <alignment horizontal="center" vertical="center" wrapText="1"/>
    </xf>
    <xf numFmtId="0" fontId="24" fillId="0" borderId="5" xfId="0" applyFont="1" applyBorder="1" applyAlignment="1">
      <alignment horizontal="left" vertical="center" wrapText="1"/>
    </xf>
    <xf numFmtId="0" fontId="23" fillId="0" borderId="1" xfId="0" applyFont="1" applyBorder="1" applyAlignment="1">
      <alignment horizontal="left" vertical="center" wrapText="1"/>
    </xf>
    <xf numFmtId="0" fontId="23" fillId="0" borderId="1"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0" xfId="0" applyFont="1" applyBorder="1" applyAlignment="1">
      <alignment vertical="center" wrapText="1"/>
    </xf>
    <xf numFmtId="0" fontId="23" fillId="0" borderId="0" xfId="0" applyFont="1" applyBorder="1" applyAlignment="1">
      <alignment horizontal="left" vertical="center" wrapText="1"/>
    </xf>
    <xf numFmtId="0" fontId="23" fillId="0" borderId="0" xfId="0" applyFont="1" applyBorder="1" applyAlignment="1">
      <alignment horizontal="center" vertical="center" wrapText="1"/>
    </xf>
    <xf numFmtId="0" fontId="22" fillId="0" borderId="0" xfId="0" applyFont="1" applyAlignment="1">
      <alignment horizontal="center" vertical="center"/>
    </xf>
    <xf numFmtId="0" fontId="22" fillId="0" borderId="0" xfId="0" applyFont="1" applyAlignment="1"/>
    <xf numFmtId="0" fontId="22" fillId="0" borderId="0" xfId="0" applyFont="1" applyAlignment="1">
      <alignment horizontal="center" vertical="center" wrapText="1"/>
    </xf>
    <xf numFmtId="0" fontId="22" fillId="0" borderId="0" xfId="0" applyFont="1" applyAlignment="1">
      <alignment wrapText="1"/>
    </xf>
    <xf numFmtId="0" fontId="22" fillId="0" borderId="0" xfId="0" applyFont="1" applyAlignment="1">
      <alignment vertical="center"/>
    </xf>
    <xf numFmtId="0" fontId="23" fillId="0" borderId="0" xfId="0" applyFont="1"/>
    <xf numFmtId="0" fontId="21" fillId="0" borderId="0" xfId="0" applyFont="1"/>
    <xf numFmtId="0" fontId="27" fillId="0" borderId="0" xfId="0" applyFont="1" applyAlignment="1">
      <alignment wrapText="1"/>
    </xf>
    <xf numFmtId="0" fontId="28" fillId="0" borderId="0" xfId="0" applyFont="1" applyAlignment="1">
      <alignment horizontal="left"/>
    </xf>
    <xf numFmtId="0" fontId="21" fillId="0" borderId="0" xfId="0" applyFont="1" applyAlignment="1">
      <alignment vertical="center"/>
    </xf>
    <xf numFmtId="0" fontId="29"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wrapText="1"/>
    </xf>
    <xf numFmtId="0" fontId="28" fillId="0" borderId="0" xfId="0" applyFont="1" applyAlignment="1">
      <alignment vertical="center"/>
    </xf>
    <xf numFmtId="0" fontId="0" fillId="0" borderId="0" xfId="0" applyAlignment="1">
      <alignment wrapText="1"/>
    </xf>
    <xf numFmtId="0" fontId="28" fillId="0" borderId="0" xfId="0" applyFont="1" applyAlignment="1"/>
    <xf numFmtId="0" fontId="21" fillId="0" borderId="0" xfId="0" applyFont="1" applyAlignment="1"/>
    <xf numFmtId="0" fontId="0" fillId="0" borderId="0" xfId="0" applyAlignment="1">
      <alignment horizontal="center" vertical="center"/>
    </xf>
    <xf numFmtId="0" fontId="0" fillId="0" borderId="0" xfId="0" applyAlignment="1"/>
    <xf numFmtId="0" fontId="0" fillId="0" borderId="0" xfId="0" applyAlignment="1">
      <alignment horizontal="center" vertical="center" wrapText="1"/>
    </xf>
    <xf numFmtId="0" fontId="0" fillId="0" borderId="0" xfId="0" applyAlignment="1">
      <alignment vertical="center"/>
    </xf>
    <xf numFmtId="0" fontId="15" fillId="0" borderId="0" xfId="0" applyFont="1" applyAlignment="1">
      <alignment vertical="center"/>
    </xf>
    <xf numFmtId="0" fontId="15" fillId="0" borderId="0" xfId="0" applyFont="1" applyAlignment="1">
      <alignment horizontal="left" wrapText="1"/>
    </xf>
    <xf numFmtId="0" fontId="7" fillId="0" borderId="0" xfId="91" applyFont="1" applyFill="1" applyAlignment="1">
      <alignment vertical="center"/>
    </xf>
    <xf numFmtId="0" fontId="18" fillId="0" borderId="0" xfId="91" applyFont="1" applyFill="1" applyAlignment="1">
      <alignment vertical="center"/>
    </xf>
    <xf numFmtId="0" fontId="3" fillId="0" borderId="0" xfId="91" applyFont="1" applyFill="1" applyAlignment="1">
      <alignment vertical="center"/>
    </xf>
    <xf numFmtId="0" fontId="31" fillId="4" borderId="0" xfId="0" applyFont="1" applyFill="1" applyBorder="1" applyAlignment="1">
      <alignment horizontal="center" vertical="center" wrapText="1"/>
    </xf>
    <xf numFmtId="0" fontId="3" fillId="0" borderId="0" xfId="91" applyFont="1" applyFill="1" applyAlignment="1">
      <alignment horizontal="center" vertical="center"/>
    </xf>
    <xf numFmtId="0" fontId="3" fillId="0" borderId="0" xfId="91" applyFont="1" applyFill="1" applyAlignment="1">
      <alignment horizontal="justify" vertical="center"/>
    </xf>
    <xf numFmtId="0" fontId="7" fillId="0" borderId="0" xfId="91" applyFont="1" applyFill="1" applyAlignment="1">
      <alignment horizontal="justify" vertical="center"/>
    </xf>
    <xf numFmtId="0" fontId="4" fillId="0" borderId="1" xfId="91" applyFont="1" applyFill="1" applyBorder="1" applyAlignment="1">
      <alignment horizontal="center" vertical="center"/>
    </xf>
    <xf numFmtId="0" fontId="4" fillId="0" borderId="1" xfId="91" applyFont="1" applyFill="1" applyBorder="1" applyAlignment="1">
      <alignment horizontal="justify" vertical="center"/>
    </xf>
    <xf numFmtId="0" fontId="32" fillId="0" borderId="1" xfId="91" applyFont="1" applyFill="1" applyBorder="1" applyAlignment="1">
      <alignment horizontal="center" vertical="center"/>
    </xf>
    <xf numFmtId="0" fontId="32" fillId="0" borderId="1" xfId="91" applyFont="1" applyFill="1" applyBorder="1" applyAlignment="1">
      <alignment horizontal="center" vertical="center" wrapText="1"/>
    </xf>
    <xf numFmtId="0" fontId="32" fillId="0" borderId="8" xfId="91" applyFont="1" applyFill="1" applyBorder="1" applyAlignment="1">
      <alignment horizontal="center" vertical="center"/>
    </xf>
    <xf numFmtId="0" fontId="32" fillId="0" borderId="8" xfId="91" applyFont="1" applyFill="1" applyBorder="1" applyAlignment="1">
      <alignment vertical="center"/>
    </xf>
    <xf numFmtId="177" fontId="32" fillId="0" borderId="1" xfId="31" applyNumberFormat="1" applyFont="1" applyFill="1" applyBorder="1" applyAlignment="1">
      <alignment horizontal="center" vertical="center" wrapText="1"/>
    </xf>
    <xf numFmtId="0" fontId="32" fillId="0" borderId="9" xfId="91" applyFont="1" applyFill="1" applyBorder="1" applyAlignment="1">
      <alignment horizontal="center" vertical="center"/>
    </xf>
    <xf numFmtId="0" fontId="4" fillId="0" borderId="10" xfId="91" applyFont="1" applyBorder="1" applyAlignment="1">
      <alignment horizontal="justify" vertical="center"/>
    </xf>
    <xf numFmtId="0" fontId="32" fillId="0" borderId="1" xfId="91" applyFont="1" applyFill="1" applyBorder="1" applyAlignment="1">
      <alignment vertical="center" wrapText="1"/>
    </xf>
    <xf numFmtId="0" fontId="4" fillId="0" borderId="0" xfId="91" applyFont="1" applyFill="1" applyAlignment="1">
      <alignment horizontal="center" vertical="center"/>
    </xf>
    <xf numFmtId="0" fontId="4" fillId="0" borderId="0" xfId="91" applyFont="1" applyFill="1" applyAlignment="1">
      <alignment horizontal="justify" vertical="center"/>
    </xf>
    <xf numFmtId="0" fontId="32" fillId="0" borderId="0" xfId="91" applyFont="1" applyFill="1" applyAlignment="1">
      <alignment horizontal="justify" vertical="center"/>
    </xf>
    <xf numFmtId="0" fontId="5" fillId="0" borderId="0" xfId="91" applyFont="1" applyFill="1" applyAlignment="1">
      <alignment vertical="center"/>
    </xf>
    <xf numFmtId="0" fontId="4" fillId="0" borderId="0" xfId="91" applyFont="1" applyFill="1" applyAlignment="1">
      <alignment vertical="center"/>
    </xf>
    <xf numFmtId="0" fontId="5" fillId="0" borderId="0" xfId="91" applyFont="1" applyFill="1" applyAlignment="1">
      <alignment horizontal="justify" vertical="center"/>
    </xf>
    <xf numFmtId="0" fontId="5" fillId="0" borderId="0" xfId="91" applyFont="1" applyFill="1" applyBorder="1" applyAlignment="1">
      <alignment horizontal="left" vertical="center"/>
    </xf>
    <xf numFmtId="0" fontId="6" fillId="0" borderId="0" xfId="91" applyFont="1" applyFill="1" applyAlignment="1">
      <alignment vertical="center"/>
    </xf>
    <xf numFmtId="0" fontId="4" fillId="0" borderId="0" xfId="91" applyFont="1" applyFill="1" applyAlignment="1">
      <alignment horizontal="justify" vertical="justify"/>
    </xf>
    <xf numFmtId="0" fontId="32" fillId="0" borderId="0" xfId="91" applyFont="1" applyFill="1" applyAlignment="1">
      <alignment horizontal="justify" vertical="justify"/>
    </xf>
    <xf numFmtId="0" fontId="15" fillId="0" borderId="1" xfId="0" applyFont="1" applyFill="1" applyBorder="1" applyAlignment="1">
      <alignment horizontal="center" vertical="center"/>
    </xf>
    <xf numFmtId="0" fontId="34" fillId="4" borderId="1" xfId="0" applyFont="1" applyFill="1" applyBorder="1" applyAlignment="1">
      <alignment horizontal="center" vertical="center" wrapText="1"/>
    </xf>
    <xf numFmtId="0" fontId="18" fillId="0" borderId="0" xfId="91" applyFont="1" applyFill="1" applyBorder="1" applyAlignment="1">
      <alignment vertical="center" wrapText="1"/>
    </xf>
    <xf numFmtId="0" fontId="18" fillId="0" borderId="0" xfId="91" applyFont="1" applyFill="1" applyBorder="1" applyAlignment="1">
      <alignment vertical="center"/>
    </xf>
    <xf numFmtId="0" fontId="18" fillId="0" borderId="14" xfId="91" applyFont="1" applyFill="1" applyBorder="1" applyAlignment="1">
      <alignment vertical="center"/>
    </xf>
    <xf numFmtId="0" fontId="4" fillId="0" borderId="0" xfId="91" applyFont="1" applyFill="1"/>
    <xf numFmtId="0" fontId="37" fillId="0" borderId="4" xfId="91" applyFont="1" applyFill="1" applyBorder="1" applyAlignment="1">
      <alignment horizontal="center" vertical="center"/>
    </xf>
    <xf numFmtId="0" fontId="32" fillId="7" borderId="1" xfId="91" applyFont="1" applyFill="1" applyBorder="1" applyAlignment="1">
      <alignment horizontal="justify" vertical="center"/>
    </xf>
    <xf numFmtId="0" fontId="32" fillId="7" borderId="1" xfId="91" applyFont="1" applyFill="1" applyBorder="1" applyAlignment="1">
      <alignment horizontal="center" vertical="center" wrapText="1"/>
    </xf>
    <xf numFmtId="0" fontId="6" fillId="2" borderId="1" xfId="91" applyFont="1" applyFill="1" applyBorder="1" applyAlignment="1">
      <alignment horizontal="justify" vertical="center" wrapText="1"/>
    </xf>
    <xf numFmtId="0" fontId="5" fillId="0" borderId="1" xfId="91" applyFont="1" applyFill="1" applyBorder="1" applyAlignment="1">
      <alignment horizontal="center" vertical="center" wrapText="1"/>
    </xf>
    <xf numFmtId="0" fontId="6" fillId="2" borderId="1" xfId="91" applyFont="1" applyFill="1" applyBorder="1" applyAlignment="1">
      <alignment horizontal="left" vertical="center" wrapText="1"/>
    </xf>
    <xf numFmtId="177" fontId="5" fillId="0" borderId="1" xfId="31" applyNumberFormat="1" applyFont="1" applyFill="1" applyBorder="1" applyAlignment="1">
      <alignment horizontal="center" vertical="center" wrapText="1"/>
    </xf>
    <xf numFmtId="0" fontId="6" fillId="2" borderId="1" xfId="0" applyFont="1" applyFill="1" applyBorder="1" applyAlignment="1">
      <alignment horizontal="justify" vertical="center" wrapText="1"/>
    </xf>
    <xf numFmtId="0" fontId="5" fillId="0" borderId="1" xfId="0" applyFont="1" applyFill="1" applyBorder="1" applyAlignment="1">
      <alignment horizontal="center" vertical="center"/>
    </xf>
    <xf numFmtId="0" fontId="32" fillId="7" borderId="1" xfId="91" applyFont="1" applyFill="1" applyBorder="1" applyAlignment="1">
      <alignment horizontal="left" vertical="center"/>
    </xf>
    <xf numFmtId="0" fontId="40" fillId="7" borderId="1" xfId="91" applyFont="1" applyFill="1" applyBorder="1" applyAlignment="1">
      <alignment horizontal="center" vertical="justify"/>
    </xf>
    <xf numFmtId="0" fontId="37" fillId="0" borderId="4" xfId="91" applyFont="1" applyFill="1" applyBorder="1" applyAlignment="1">
      <alignment vertical="center"/>
    </xf>
    <xf numFmtId="0" fontId="37" fillId="0" borderId="8" xfId="91" applyFont="1" applyFill="1" applyBorder="1" applyAlignment="1">
      <alignment vertical="center"/>
    </xf>
    <xf numFmtId="0" fontId="37" fillId="0" borderId="5" xfId="91" applyFont="1" applyFill="1" applyBorder="1" applyAlignment="1">
      <alignment vertical="center"/>
    </xf>
    <xf numFmtId="0" fontId="32" fillId="0" borderId="4" xfId="91" applyFont="1" applyFill="1" applyBorder="1" applyAlignment="1">
      <alignment horizontal="center" vertical="center"/>
    </xf>
    <xf numFmtId="0" fontId="4" fillId="2" borderId="1" xfId="91" applyFont="1" applyFill="1" applyBorder="1" applyAlignment="1">
      <alignment horizontal="left" vertical="center" wrapText="1"/>
    </xf>
    <xf numFmtId="178" fontId="5" fillId="0" borderId="1" xfId="91" applyNumberFormat="1" applyFont="1" applyFill="1" applyBorder="1" applyAlignment="1">
      <alignment horizontal="center" vertical="center" wrapText="1"/>
    </xf>
    <xf numFmtId="0" fontId="4" fillId="0" borderId="0" xfId="91" applyFont="1" applyBorder="1" applyAlignment="1">
      <alignment horizontal="justify" vertical="justify"/>
    </xf>
    <xf numFmtId="0" fontId="5" fillId="0" borderId="0" xfId="91" applyFont="1" applyFill="1" applyAlignment="1">
      <alignment horizontal="center" vertical="center"/>
    </xf>
    <xf numFmtId="0" fontId="5" fillId="0" borderId="0" xfId="91" applyFont="1" applyFill="1" applyAlignment="1">
      <alignment horizontal="justify" vertical="justify"/>
    </xf>
    <xf numFmtId="0" fontId="5" fillId="0" borderId="0" xfId="91" applyFont="1" applyFill="1" applyBorder="1" applyAlignment="1">
      <alignment horizontal="left" vertical="top"/>
    </xf>
    <xf numFmtId="0" fontId="6" fillId="0" borderId="0" xfId="91" applyFont="1" applyFill="1"/>
    <xf numFmtId="0" fontId="4" fillId="0" borderId="0" xfId="91" applyFont="1" applyFill="1" applyAlignment="1">
      <alignment horizontal="justify" vertical="justify" wrapText="1"/>
    </xf>
    <xf numFmtId="0" fontId="5" fillId="0" borderId="0" xfId="91" applyFont="1" applyFill="1"/>
    <xf numFmtId="0" fontId="0" fillId="0" borderId="0" xfId="0" applyBorder="1"/>
    <xf numFmtId="0" fontId="3" fillId="0" borderId="0" xfId="0" applyFont="1" applyBorder="1" applyAlignment="1">
      <alignment horizontal="center"/>
    </xf>
    <xf numFmtId="0" fontId="0" fillId="0" borderId="0" xfId="0" applyFill="1" applyBorder="1" applyAlignment="1">
      <alignment horizontal="center"/>
    </xf>
    <xf numFmtId="0" fontId="0" fillId="5" borderId="1" xfId="0" applyFill="1" applyBorder="1" applyAlignment="1">
      <alignment horizontal="center"/>
    </xf>
    <xf numFmtId="0" fontId="0" fillId="6" borderId="1" xfId="0" applyFill="1" applyBorder="1" applyAlignment="1">
      <alignment horizontal="center"/>
    </xf>
    <xf numFmtId="0" fontId="0" fillId="0" borderId="0" xfId="0" applyFill="1" applyBorder="1" applyAlignment="1">
      <alignment horizontal="center" vertical="center"/>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3" fillId="0" borderId="0" xfId="0" applyFont="1" applyBorder="1"/>
    <xf numFmtId="179" fontId="0" fillId="0" borderId="1" xfId="118" applyNumberFormat="1" applyFont="1" applyBorder="1"/>
    <xf numFmtId="0" fontId="0" fillId="0" borderId="1" xfId="0" applyBorder="1" applyAlignment="1">
      <alignment horizontal="center"/>
    </xf>
    <xf numFmtId="3" fontId="0" fillId="0" borderId="1" xfId="0" applyNumberFormat="1" applyBorder="1"/>
    <xf numFmtId="3" fontId="0" fillId="0" borderId="0" xfId="0" applyNumberFormat="1" applyBorder="1"/>
    <xf numFmtId="9" fontId="0" fillId="0" borderId="1" xfId="1" applyFont="1" applyBorder="1"/>
    <xf numFmtId="0" fontId="3" fillId="0" borderId="1" xfId="0" applyNumberFormat="1" applyFont="1" applyBorder="1" applyAlignment="1">
      <alignment horizontal="center"/>
    </xf>
    <xf numFmtId="0" fontId="3" fillId="0" borderId="16" xfId="0" applyFont="1" applyBorder="1"/>
    <xf numFmtId="0" fontId="0" fillId="0" borderId="6" xfId="0" applyBorder="1"/>
    <xf numFmtId="0" fontId="0" fillId="0" borderId="16" xfId="0" applyFill="1" applyBorder="1"/>
    <xf numFmtId="0" fontId="0" fillId="0" borderId="17" xfId="0" applyFill="1" applyBorder="1" applyAlignment="1">
      <alignment horizontal="center"/>
    </xf>
    <xf numFmtId="0" fontId="0" fillId="0" borderId="6" xfId="0" applyFill="1" applyBorder="1"/>
    <xf numFmtId="0" fontId="0" fillId="0" borderId="18" xfId="0" applyBorder="1"/>
    <xf numFmtId="0" fontId="0" fillId="0" borderId="19" xfId="0" applyBorder="1"/>
    <xf numFmtId="0" fontId="0" fillId="0" borderId="18" xfId="0" applyFill="1" applyBorder="1"/>
    <xf numFmtId="0" fontId="0" fillId="0" borderId="0" xfId="0" applyFill="1" applyBorder="1"/>
    <xf numFmtId="0" fontId="0" fillId="0" borderId="19" xfId="0" applyFill="1" applyBorder="1"/>
    <xf numFmtId="0" fontId="3" fillId="6" borderId="18" xfId="0" applyFont="1" applyFill="1" applyBorder="1" applyAlignment="1">
      <alignment horizontal="center" vertical="center"/>
    </xf>
    <xf numFmtId="4" fontId="0" fillId="0" borderId="0" xfId="0" applyNumberFormat="1" applyFill="1" applyBorder="1"/>
    <xf numFmtId="0" fontId="3" fillId="0" borderId="19" xfId="0" applyFont="1" applyBorder="1" applyAlignment="1">
      <alignment horizontal="center"/>
    </xf>
    <xf numFmtId="0" fontId="3" fillId="0" borderId="18" xfId="0" applyFont="1" applyBorder="1"/>
    <xf numFmtId="9" fontId="36" fillId="0" borderId="18" xfId="119" applyFont="1" applyFill="1" applyBorder="1"/>
    <xf numFmtId="9" fontId="42" fillId="0" borderId="0" xfId="1" applyFont="1" applyBorder="1"/>
    <xf numFmtId="9" fontId="0" fillId="0" borderId="0" xfId="1" applyFont="1" applyBorder="1"/>
    <xf numFmtId="0" fontId="0" fillId="0" borderId="20" xfId="0" applyBorder="1"/>
    <xf numFmtId="0" fontId="0" fillId="0" borderId="7" xfId="0" applyBorder="1"/>
    <xf numFmtId="0" fontId="3" fillId="6" borderId="20" xfId="0" applyFont="1" applyFill="1" applyBorder="1" applyAlignment="1">
      <alignment horizontal="center" vertical="center"/>
    </xf>
    <xf numFmtId="3" fontId="0" fillId="8" borderId="14" xfId="0" applyNumberFormat="1" applyFill="1" applyBorder="1"/>
    <xf numFmtId="0" fontId="0" fillId="0" borderId="7" xfId="0" applyFill="1" applyBorder="1"/>
    <xf numFmtId="0" fontId="6" fillId="0" borderId="0" xfId="0" applyFont="1" applyFill="1" applyBorder="1"/>
    <xf numFmtId="181" fontId="43" fillId="0" borderId="0" xfId="118" applyNumberFormat="1" applyFont="1" applyBorder="1" applyAlignment="1">
      <alignment horizontal="center"/>
    </xf>
    <xf numFmtId="0" fontId="15" fillId="0" borderId="1" xfId="0" applyFont="1" applyBorder="1" applyAlignment="1">
      <alignment horizontal="center" vertical="center"/>
    </xf>
    <xf numFmtId="0" fontId="19" fillId="0" borderId="1" xfId="0" applyFont="1" applyBorder="1" applyAlignment="1">
      <alignment horizontal="center" vertical="center"/>
    </xf>
    <xf numFmtId="0" fontId="20" fillId="0" borderId="1" xfId="0" applyFont="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9" fillId="0" borderId="1" xfId="0" applyFont="1" applyBorder="1" applyAlignment="1">
      <alignment horizontal="center" vertical="center" wrapText="1"/>
    </xf>
    <xf numFmtId="0" fontId="19" fillId="0" borderId="1" xfId="0" applyFont="1" applyBorder="1" applyAlignment="1">
      <alignment horizontal="left" vertical="center"/>
    </xf>
    <xf numFmtId="0" fontId="5" fillId="0" borderId="11" xfId="91" applyFont="1" applyFill="1" applyBorder="1" applyAlignment="1">
      <alignment horizontal="center" vertical="center"/>
    </xf>
    <xf numFmtId="0" fontId="5" fillId="0" borderId="12" xfId="91" applyFont="1" applyFill="1" applyBorder="1" applyAlignment="1">
      <alignment horizontal="center" vertical="center"/>
    </xf>
    <xf numFmtId="0" fontId="5" fillId="5" borderId="11" xfId="91" applyFont="1" applyFill="1" applyBorder="1" applyAlignment="1">
      <alignment horizontal="center" vertical="center"/>
    </xf>
    <xf numFmtId="0" fontId="5" fillId="5" borderId="13" xfId="91" applyFont="1" applyFill="1" applyBorder="1" applyAlignment="1">
      <alignment horizontal="center" vertical="center"/>
    </xf>
    <xf numFmtId="0" fontId="7" fillId="0" borderId="0" xfId="91" applyFont="1" applyFill="1" applyBorder="1" applyAlignment="1">
      <alignment horizontal="center" vertical="center" wrapText="1"/>
    </xf>
    <xf numFmtId="0" fontId="5" fillId="0" borderId="1" xfId="91" applyFont="1" applyFill="1" applyBorder="1" applyAlignment="1">
      <alignment horizontal="center" vertical="center"/>
    </xf>
    <xf numFmtId="0" fontId="4" fillId="0" borderId="4" xfId="91" applyFont="1" applyFill="1" applyBorder="1" applyAlignment="1">
      <alignment horizontal="center" vertical="center"/>
    </xf>
    <xf numFmtId="0" fontId="4" fillId="0" borderId="5" xfId="91" applyFont="1" applyFill="1" applyBorder="1" applyAlignment="1">
      <alignment horizontal="center" vertical="center"/>
    </xf>
    <xf numFmtId="0" fontId="32" fillId="0" borderId="6" xfId="91" applyFont="1" applyFill="1" applyBorder="1" applyAlignment="1">
      <alignment horizontal="center" vertical="center"/>
    </xf>
    <xf numFmtId="0" fontId="32" fillId="0" borderId="7" xfId="91" applyFont="1" applyFill="1" applyBorder="1" applyAlignment="1">
      <alignment horizontal="center" vertical="center"/>
    </xf>
    <xf numFmtId="0" fontId="33" fillId="0" borderId="1" xfId="0" applyFont="1" applyFill="1" applyBorder="1" applyAlignment="1">
      <alignment horizontal="center" vertical="center" wrapText="1"/>
    </xf>
    <xf numFmtId="0" fontId="32" fillId="3" borderId="2" xfId="91" applyFont="1" applyFill="1" applyBorder="1" applyAlignment="1">
      <alignment horizontal="center" vertical="center"/>
    </xf>
    <xf numFmtId="0" fontId="32" fillId="3" borderId="3" xfId="91" applyFont="1" applyFill="1" applyBorder="1" applyAlignment="1">
      <alignment horizontal="center" vertical="center"/>
    </xf>
    <xf numFmtId="0" fontId="6" fillId="0" borderId="0" xfId="91" applyFont="1" applyFill="1" applyAlignment="1">
      <alignment wrapText="1"/>
    </xf>
    <xf numFmtId="0" fontId="6" fillId="0" borderId="0" xfId="91" applyFont="1" applyFill="1" applyAlignment="1"/>
    <xf numFmtId="0" fontId="32" fillId="6" borderId="1" xfId="91" applyFont="1" applyFill="1" applyBorder="1" applyAlignment="1">
      <alignment horizontal="center" vertical="center" wrapText="1"/>
    </xf>
    <xf numFmtId="0" fontId="37" fillId="0" borderId="4" xfId="91" applyFont="1" applyFill="1" applyBorder="1" applyAlignment="1">
      <alignment horizontal="center" vertical="center"/>
    </xf>
    <xf numFmtId="0" fontId="37" fillId="0" borderId="8" xfId="91" applyFont="1" applyFill="1" applyBorder="1" applyAlignment="1">
      <alignment horizontal="center" vertical="center"/>
    </xf>
    <xf numFmtId="0" fontId="37" fillId="0" borderId="5" xfId="91" applyFont="1" applyFill="1" applyBorder="1" applyAlignment="1">
      <alignment horizontal="center" vertical="center"/>
    </xf>
    <xf numFmtId="0" fontId="5" fillId="0" borderId="0" xfId="91" applyFont="1" applyFill="1" applyBorder="1" applyAlignment="1">
      <alignment vertical="top"/>
    </xf>
    <xf numFmtId="0" fontId="4" fillId="6" borderId="1" xfId="91" applyFont="1" applyFill="1" applyBorder="1" applyAlignment="1">
      <alignment horizontal="center" vertical="justify"/>
    </xf>
    <xf numFmtId="0" fontId="18" fillId="0" borderId="0" xfId="91" applyFont="1" applyFill="1" applyBorder="1" applyAlignment="1">
      <alignment vertical="center" wrapText="1"/>
    </xf>
    <xf numFmtId="0" fontId="32" fillId="0" borderId="4" xfId="91" applyFont="1" applyFill="1" applyBorder="1" applyAlignment="1">
      <alignment horizontal="center" vertical="center"/>
    </xf>
    <xf numFmtId="0" fontId="32" fillId="0" borderId="8" xfId="91" applyFont="1" applyFill="1" applyBorder="1" applyAlignment="1">
      <alignment horizontal="center" vertical="center"/>
    </xf>
    <xf numFmtId="0" fontId="32" fillId="0" borderId="5" xfId="91" applyFont="1" applyFill="1" applyBorder="1" applyAlignment="1">
      <alignment horizontal="center" vertical="center"/>
    </xf>
    <xf numFmtId="0" fontId="3" fillId="0" borderId="2" xfId="0" applyFont="1" applyBorder="1"/>
    <xf numFmtId="0" fontId="3" fillId="0" borderId="15" xfId="0" applyFont="1" applyBorder="1"/>
    <xf numFmtId="0" fontId="41" fillId="0" borderId="19" xfId="0" applyFont="1" applyFill="1" applyBorder="1" applyAlignment="1">
      <alignment horizontal="center" vertical="center" wrapText="1"/>
    </xf>
    <xf numFmtId="0" fontId="7" fillId="0" borderId="1" xfId="0" applyFont="1" applyBorder="1" applyAlignment="1">
      <alignment horizontal="center" vertical="center"/>
    </xf>
    <xf numFmtId="0" fontId="3" fillId="0" borderId="1" xfId="0" applyFont="1" applyBorder="1" applyAlignment="1">
      <alignment horizontal="left" vertical="center"/>
    </xf>
    <xf numFmtId="9" fontId="0" fillId="0" borderId="1" xfId="119" applyFont="1" applyBorder="1" applyAlignment="1">
      <alignment horizontal="right" vertical="center"/>
    </xf>
    <xf numFmtId="180" fontId="0" fillId="0" borderId="1" xfId="118" applyNumberFormat="1" applyFont="1" applyBorder="1" applyAlignment="1">
      <alignment vertical="center"/>
    </xf>
    <xf numFmtId="0" fontId="26" fillId="4" borderId="1" xfId="0" applyFont="1" applyFill="1" applyBorder="1" applyAlignment="1">
      <alignment vertical="center" wrapText="1"/>
    </xf>
    <xf numFmtId="0" fontId="24" fillId="4"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5" fillId="0" borderId="0" xfId="0" applyFont="1" applyBorder="1" applyAlignment="1">
      <alignment vertical="center" wrapText="1"/>
    </xf>
    <xf numFmtId="0" fontId="23" fillId="0" borderId="0" xfId="0" applyFont="1" applyBorder="1" applyAlignment="1">
      <alignment horizontal="left" vertical="center" wrapText="1"/>
    </xf>
    <xf numFmtId="0" fontId="23" fillId="0" borderId="0" xfId="0" applyFont="1" applyAlignment="1">
      <alignment horizontal="left" vertical="center"/>
    </xf>
    <xf numFmtId="0" fontId="28" fillId="0" borderId="0" xfId="0" applyFont="1" applyAlignment="1">
      <alignment horizontal="left" vertical="center"/>
    </xf>
    <xf numFmtId="0" fontId="21" fillId="0" borderId="0" xfId="0" applyFont="1" applyAlignment="1">
      <alignment horizontal="left" vertical="center"/>
    </xf>
    <xf numFmtId="0" fontId="30" fillId="0" borderId="0" xfId="0" applyFont="1" applyAlignment="1"/>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1" xfId="0" applyFont="1" applyBorder="1" applyAlignment="1">
      <alignment horizontal="center" vertical="center"/>
    </xf>
    <xf numFmtId="0" fontId="23" fillId="0" borderId="0" xfId="0" applyFont="1" applyAlignment="1">
      <alignment horizontal="justify" vertical="center"/>
    </xf>
    <xf numFmtId="0" fontId="24" fillId="0" borderId="0" xfId="0" applyFont="1" applyAlignment="1">
      <alignment horizontal="left" wrapText="1"/>
    </xf>
    <xf numFmtId="0" fontId="24" fillId="0" borderId="0" xfId="0" applyFont="1" applyAlignment="1">
      <alignment horizontal="left"/>
    </xf>
  </cellXfs>
  <cellStyles count="120">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xfId="118" builtinId="3"/>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xfId="119" builtinId="5"/>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24">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265340</xdr:colOff>
      <xdr:row>1</xdr:row>
      <xdr:rowOff>40821</xdr:rowOff>
    </xdr:from>
    <xdr:to>
      <xdr:col>2</xdr:col>
      <xdr:colOff>680357</xdr:colOff>
      <xdr:row>1</xdr:row>
      <xdr:rowOff>1374321</xdr:rowOff>
    </xdr:to>
    <xdr:pic>
      <xdr:nvPicPr>
        <xdr:cNvPr id="3" name="Imagen 7" descr="Descripción: logo-uni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40" y="307521"/>
          <a:ext cx="1357992"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N-MP1AKZON/Downloads/EVALUACION%20TECNICA%200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ON TECNICA"/>
      <sheetName val="VTE"/>
      <sheetName val="CORREC. ARITM."/>
      <sheetName val="PROPUESTA ECONOMICA"/>
    </sheetNames>
    <sheetDataSet>
      <sheetData sheetId="0">
        <row r="10">
          <cell r="C10" t="str">
            <v>GEOSYSTEM INGENIERIA SAS</v>
          </cell>
        </row>
      </sheetData>
      <sheetData sheetId="1">
        <row r="6">
          <cell r="D6">
            <v>122398952</v>
          </cell>
          <cell r="G6">
            <v>2031978661</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F49"/>
  <sheetViews>
    <sheetView tabSelected="1" view="pageBreakPreview" zoomScale="60" zoomScaleNormal="80" zoomScalePageLayoutView="70" workbookViewId="0">
      <selection activeCell="C16" sqref="C16"/>
    </sheetView>
  </sheetViews>
  <sheetFormatPr baseColWidth="10" defaultColWidth="11.42578125" defaultRowHeight="12.75" x14ac:dyDescent="0.2"/>
  <cols>
    <col min="1" max="1" width="11.42578125" style="4" customWidth="1"/>
    <col min="2" max="2" width="142" style="3" customWidth="1"/>
    <col min="3" max="3" width="31.28515625" style="3" customWidth="1"/>
    <col min="4" max="4" width="71.85546875" style="3" customWidth="1"/>
    <col min="5" max="16384" width="11.42578125" style="2"/>
  </cols>
  <sheetData>
    <row r="1" spans="1:6" s="6" customFormat="1" ht="27.75" x14ac:dyDescent="0.2">
      <c r="A1" s="7"/>
      <c r="B1" s="170" t="s">
        <v>5</v>
      </c>
      <c r="C1" s="170"/>
      <c r="D1" s="170"/>
      <c r="E1" s="24"/>
    </row>
    <row r="2" spans="1:6" s="6" customFormat="1" ht="27.75" x14ac:dyDescent="0.2">
      <c r="A2" s="7"/>
      <c r="B2" s="170" t="s">
        <v>17</v>
      </c>
      <c r="C2" s="170"/>
      <c r="D2" s="170"/>
      <c r="E2" s="22"/>
    </row>
    <row r="3" spans="1:6" s="6" customFormat="1" ht="27.75" x14ac:dyDescent="0.2">
      <c r="A3" s="7"/>
      <c r="B3" s="170" t="s">
        <v>64</v>
      </c>
      <c r="C3" s="170"/>
      <c r="D3" s="170"/>
      <c r="E3" s="24"/>
    </row>
    <row r="4" spans="1:6" s="6" customFormat="1" ht="27.75" x14ac:dyDescent="0.2">
      <c r="A4" s="7"/>
      <c r="B4" s="170" t="s">
        <v>24</v>
      </c>
      <c r="C4" s="170"/>
      <c r="D4" s="170"/>
      <c r="E4" s="24"/>
    </row>
    <row r="5" spans="1:6" s="6" customFormat="1" ht="30.95" customHeight="1" x14ac:dyDescent="0.2">
      <c r="A5" s="7"/>
      <c r="B5" s="69" t="s">
        <v>65</v>
      </c>
    </row>
    <row r="6" spans="1:6" s="6" customFormat="1" ht="33" customHeight="1" x14ac:dyDescent="0.2">
      <c r="A6" s="7"/>
      <c r="B6" s="176" t="s">
        <v>66</v>
      </c>
      <c r="C6" s="176"/>
      <c r="D6" s="176"/>
    </row>
    <row r="7" spans="1:6" s="6" customFormat="1" ht="59.25" customHeight="1" x14ac:dyDescent="0.2">
      <c r="A7" s="23"/>
      <c r="B7" s="175" t="s">
        <v>67</v>
      </c>
      <c r="C7" s="175"/>
      <c r="D7" s="175"/>
    </row>
    <row r="8" spans="1:6" ht="30" customHeight="1" x14ac:dyDescent="0.2">
      <c r="A8" s="170" t="s">
        <v>2</v>
      </c>
      <c r="B8" s="170" t="s">
        <v>4</v>
      </c>
      <c r="C8" s="170">
        <v>1</v>
      </c>
      <c r="D8" s="170"/>
    </row>
    <row r="9" spans="1:6" ht="34.5" customHeight="1" x14ac:dyDescent="0.2">
      <c r="A9" s="170"/>
      <c r="B9" s="170"/>
      <c r="C9" s="171" t="s">
        <v>57</v>
      </c>
      <c r="D9" s="171"/>
    </row>
    <row r="10" spans="1:6" ht="31.5" customHeight="1" x14ac:dyDescent="0.2">
      <c r="A10" s="170"/>
      <c r="B10" s="21" t="s">
        <v>0</v>
      </c>
      <c r="C10" s="21" t="s">
        <v>1</v>
      </c>
      <c r="D10" s="17" t="s">
        <v>8</v>
      </c>
    </row>
    <row r="11" spans="1:6" ht="30" x14ac:dyDescent="0.2">
      <c r="A11" s="20"/>
      <c r="B11" s="172" t="s">
        <v>6</v>
      </c>
      <c r="C11" s="173"/>
      <c r="D11" s="173"/>
    </row>
    <row r="12" spans="1:6" ht="43.5" customHeight="1" x14ac:dyDescent="0.2">
      <c r="A12" s="20">
        <v>1</v>
      </c>
      <c r="B12" s="9" t="s">
        <v>23</v>
      </c>
      <c r="C12" s="98" t="s">
        <v>18</v>
      </c>
      <c r="D12" s="26"/>
      <c r="E12" s="27"/>
      <c r="F12" s="27"/>
    </row>
    <row r="13" spans="1:6" ht="30" x14ac:dyDescent="0.2">
      <c r="A13" s="20">
        <v>2</v>
      </c>
      <c r="B13" s="9" t="s">
        <v>7</v>
      </c>
      <c r="C13" s="98" t="s">
        <v>18</v>
      </c>
      <c r="D13" s="25"/>
    </row>
    <row r="14" spans="1:6" ht="36" customHeight="1" x14ac:dyDescent="0.2">
      <c r="A14" s="20">
        <v>3</v>
      </c>
      <c r="B14" s="9" t="s">
        <v>11</v>
      </c>
      <c r="C14" s="98" t="s">
        <v>18</v>
      </c>
      <c r="D14" s="99"/>
    </row>
    <row r="15" spans="1:6" ht="30" x14ac:dyDescent="0.2">
      <c r="A15" s="20">
        <v>4</v>
      </c>
      <c r="B15" s="9" t="s">
        <v>10</v>
      </c>
      <c r="C15" s="98" t="s">
        <v>18</v>
      </c>
      <c r="D15" s="25"/>
    </row>
    <row r="16" spans="1:6" ht="60" x14ac:dyDescent="0.2">
      <c r="A16" s="20">
        <v>5</v>
      </c>
      <c r="B16" s="10" t="s">
        <v>22</v>
      </c>
      <c r="C16" s="98" t="s">
        <v>18</v>
      </c>
      <c r="D16" s="25"/>
    </row>
    <row r="17" spans="1:4" ht="30" x14ac:dyDescent="0.2">
      <c r="A17" s="20">
        <v>6</v>
      </c>
      <c r="B17" s="9" t="s">
        <v>12</v>
      </c>
      <c r="C17" s="98" t="s">
        <v>18</v>
      </c>
      <c r="D17" s="16"/>
    </row>
    <row r="18" spans="1:4" ht="30" x14ac:dyDescent="0.2">
      <c r="A18" s="20">
        <v>7</v>
      </c>
      <c r="B18" s="10" t="s">
        <v>9</v>
      </c>
      <c r="C18" s="98" t="s">
        <v>18</v>
      </c>
      <c r="D18" s="99"/>
    </row>
    <row r="19" spans="1:4" ht="30" x14ac:dyDescent="0.2">
      <c r="A19" s="20">
        <v>8</v>
      </c>
      <c r="B19" s="9" t="s">
        <v>20</v>
      </c>
      <c r="C19" s="98" t="s">
        <v>18</v>
      </c>
      <c r="D19" s="16"/>
    </row>
    <row r="20" spans="1:4" ht="60" x14ac:dyDescent="0.2">
      <c r="A20" s="20">
        <v>9</v>
      </c>
      <c r="B20" s="10" t="s">
        <v>21</v>
      </c>
      <c r="C20" s="98" t="s">
        <v>18</v>
      </c>
      <c r="D20" s="30"/>
    </row>
    <row r="21" spans="1:4" ht="30" x14ac:dyDescent="0.2">
      <c r="A21" s="20">
        <v>10</v>
      </c>
      <c r="B21" s="9" t="s">
        <v>14</v>
      </c>
      <c r="C21" s="16" t="s">
        <v>18</v>
      </c>
      <c r="D21" s="16"/>
    </row>
    <row r="22" spans="1:4" ht="30" x14ac:dyDescent="0.2">
      <c r="A22" s="20">
        <v>11</v>
      </c>
      <c r="B22" s="9" t="s">
        <v>15</v>
      </c>
      <c r="C22" s="16" t="s">
        <v>18</v>
      </c>
      <c r="D22" s="16"/>
    </row>
    <row r="23" spans="1:4" ht="30" x14ac:dyDescent="0.2">
      <c r="A23" s="20">
        <v>12</v>
      </c>
      <c r="B23" s="10" t="s">
        <v>16</v>
      </c>
      <c r="C23" s="16" t="s">
        <v>18</v>
      </c>
      <c r="D23" s="28"/>
    </row>
    <row r="24" spans="1:4" ht="30" x14ac:dyDescent="0.2">
      <c r="A24" s="20">
        <v>13</v>
      </c>
      <c r="B24" s="9" t="s">
        <v>13</v>
      </c>
      <c r="C24" s="16" t="s">
        <v>18</v>
      </c>
      <c r="D24" s="16"/>
    </row>
    <row r="25" spans="1:4" ht="30" x14ac:dyDescent="0.2">
      <c r="A25" s="20">
        <v>14</v>
      </c>
      <c r="B25" s="9" t="s">
        <v>37</v>
      </c>
      <c r="C25" s="16" t="s">
        <v>18</v>
      </c>
      <c r="D25" s="16"/>
    </row>
    <row r="26" spans="1:4" s="8" customFormat="1" ht="33.75" customHeight="1" x14ac:dyDescent="0.2">
      <c r="A26" s="169" t="s">
        <v>3</v>
      </c>
      <c r="B26" s="169"/>
      <c r="C26" s="174" t="s">
        <v>52</v>
      </c>
      <c r="D26" s="174"/>
    </row>
    <row r="27" spans="1:4" ht="20.25" customHeight="1" x14ac:dyDescent="0.2">
      <c r="A27" s="11"/>
      <c r="B27" s="12"/>
      <c r="C27" s="12"/>
      <c r="D27" s="12"/>
    </row>
    <row r="28" spans="1:4" ht="18.75" customHeight="1" x14ac:dyDescent="0.2">
      <c r="A28" s="11"/>
      <c r="B28" s="13"/>
      <c r="C28" s="13"/>
      <c r="D28" s="13"/>
    </row>
    <row r="29" spans="1:4" ht="18.75" customHeight="1" x14ac:dyDescent="0.2">
      <c r="A29" s="11"/>
      <c r="B29" s="13"/>
      <c r="C29" s="13"/>
      <c r="D29" s="13"/>
    </row>
    <row r="30" spans="1:4" ht="24.6" customHeight="1" x14ac:dyDescent="0.2">
      <c r="A30" s="11"/>
      <c r="B30" s="12"/>
      <c r="C30" s="12"/>
      <c r="D30" s="12"/>
    </row>
    <row r="31" spans="1:4" ht="59.25" customHeight="1" x14ac:dyDescent="0.4">
      <c r="A31" s="11"/>
      <c r="B31" s="29" t="s">
        <v>121</v>
      </c>
      <c r="C31" s="14"/>
      <c r="D31" s="70" t="s">
        <v>41</v>
      </c>
    </row>
    <row r="32" spans="1:4" ht="27" customHeight="1" x14ac:dyDescent="0.4">
      <c r="A32" s="11"/>
      <c r="B32" s="15" t="s">
        <v>122</v>
      </c>
      <c r="C32" s="15"/>
      <c r="D32" s="15" t="s">
        <v>38</v>
      </c>
    </row>
    <row r="33" spans="1:4" ht="27" customHeight="1" x14ac:dyDescent="0.2">
      <c r="A33" s="11"/>
      <c r="B33" s="18" t="s">
        <v>19</v>
      </c>
      <c r="C33" s="18"/>
      <c r="D33" s="18" t="s">
        <v>39</v>
      </c>
    </row>
    <row r="34" spans="1:4" ht="31.5" customHeight="1" x14ac:dyDescent="0.2">
      <c r="A34" s="11"/>
      <c r="B34" s="19"/>
      <c r="C34" s="19"/>
      <c r="D34" s="19" t="s">
        <v>19</v>
      </c>
    </row>
    <row r="35" spans="1:4" ht="14.25" customHeight="1" x14ac:dyDescent="0.4">
      <c r="A35" s="11"/>
      <c r="B35" s="15"/>
      <c r="C35" s="15"/>
      <c r="D35" s="15"/>
    </row>
    <row r="36" spans="1:4" ht="14.25" customHeight="1" x14ac:dyDescent="0.2">
      <c r="B36" s="1"/>
      <c r="C36" s="1"/>
      <c r="D36" s="1"/>
    </row>
    <row r="37" spans="1:4" ht="14.25" customHeight="1" x14ac:dyDescent="0.25">
      <c r="B37" s="5"/>
      <c r="C37" s="5"/>
      <c r="D37" s="5"/>
    </row>
    <row r="38" spans="1:4" ht="14.25" customHeight="1" x14ac:dyDescent="0.25">
      <c r="B38" s="5"/>
      <c r="C38" s="5"/>
      <c r="D38" s="5"/>
    </row>
    <row r="39" spans="1:4" ht="14.25" customHeight="1" x14ac:dyDescent="0.25">
      <c r="B39" s="5"/>
      <c r="C39" s="5"/>
      <c r="D39" s="5"/>
    </row>
    <row r="45" spans="1:4" s="3" customFormat="1" x14ac:dyDescent="0.2">
      <c r="A45" s="4"/>
    </row>
    <row r="46" spans="1:4" s="3" customFormat="1" x14ac:dyDescent="0.2">
      <c r="A46" s="4"/>
    </row>
    <row r="47" spans="1:4" s="3" customFormat="1" x14ac:dyDescent="0.2">
      <c r="A47" s="4"/>
    </row>
    <row r="48" spans="1:4" s="3" customFormat="1" x14ac:dyDescent="0.2">
      <c r="A48" s="4"/>
    </row>
    <row r="49" spans="1:1" s="3" customFormat="1" x14ac:dyDescent="0.2">
      <c r="A49" s="4"/>
    </row>
  </sheetData>
  <mergeCells count="13">
    <mergeCell ref="B7:D7"/>
    <mergeCell ref="B6:D6"/>
    <mergeCell ref="B1:D1"/>
    <mergeCell ref="B3:D3"/>
    <mergeCell ref="B4:D4"/>
    <mergeCell ref="B2:D2"/>
    <mergeCell ref="A26:B26"/>
    <mergeCell ref="A8:A10"/>
    <mergeCell ref="B8:B9"/>
    <mergeCell ref="C8:D8"/>
    <mergeCell ref="C9:D9"/>
    <mergeCell ref="B11:D11"/>
    <mergeCell ref="C26:D26"/>
  </mergeCells>
  <conditionalFormatting sqref="C26:D26">
    <cfRule type="cellIs" dxfId="23" priority="1" operator="equal">
      <formula>"NO HABIL"</formula>
    </cfRule>
  </conditionalFormatting>
  <printOptions horizontalCentered="1" verticalCentered="1"/>
  <pageMargins left="0.39370078740157483" right="0.19685039370078741" top="0.19685039370078741" bottom="0.19685039370078741" header="0.31496062992125984" footer="0.31496062992125984"/>
  <pageSetup paperSize="14" scale="3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C10" sqref="C10:D10"/>
    </sheetView>
  </sheetViews>
  <sheetFormatPr baseColWidth="10" defaultRowHeight="12.75" x14ac:dyDescent="0.2"/>
  <cols>
    <col min="1" max="1" width="9.42578125" customWidth="1"/>
    <col min="2" max="2" width="41.7109375" customWidth="1"/>
    <col min="3" max="3" width="14.28515625" customWidth="1"/>
    <col min="4" max="4" width="27.7109375" customWidth="1"/>
  </cols>
  <sheetData>
    <row r="1" spans="1:5" ht="15.75" x14ac:dyDescent="0.2">
      <c r="A1" s="71" t="s">
        <v>42</v>
      </c>
      <c r="B1" s="72"/>
      <c r="C1" s="72"/>
      <c r="D1" s="72"/>
    </row>
    <row r="2" spans="1:5" ht="15.75" x14ac:dyDescent="0.2">
      <c r="A2" s="71" t="s">
        <v>43</v>
      </c>
      <c r="B2" s="72"/>
      <c r="C2" s="72"/>
      <c r="D2" s="72"/>
    </row>
    <row r="3" spans="1:5" x14ac:dyDescent="0.2">
      <c r="A3" s="73"/>
      <c r="B3" s="73"/>
      <c r="C3" s="73"/>
      <c r="D3" s="71"/>
    </row>
    <row r="4" spans="1:5" ht="15.75" x14ac:dyDescent="0.2">
      <c r="A4" s="71" t="s">
        <v>69</v>
      </c>
      <c r="B4" s="72"/>
      <c r="C4" s="72"/>
      <c r="D4" s="72"/>
    </row>
    <row r="5" spans="1:5" ht="18" x14ac:dyDescent="0.2">
      <c r="A5" s="71" t="s">
        <v>44</v>
      </c>
      <c r="B5" s="72"/>
      <c r="C5" s="72"/>
      <c r="D5" s="72"/>
      <c r="E5" s="74"/>
    </row>
    <row r="6" spans="1:5" x14ac:dyDescent="0.2">
      <c r="A6" s="73"/>
      <c r="B6" s="73"/>
      <c r="C6" s="68"/>
      <c r="D6" s="71"/>
    </row>
    <row r="7" spans="1:5" ht="60.75" customHeight="1" x14ac:dyDescent="0.2">
      <c r="A7" s="181" t="s">
        <v>70</v>
      </c>
      <c r="B7" s="181"/>
      <c r="C7" s="181"/>
      <c r="D7" s="181"/>
    </row>
    <row r="8" spans="1:5" x14ac:dyDescent="0.2">
      <c r="A8" s="75"/>
      <c r="B8" s="76"/>
      <c r="C8" s="77"/>
      <c r="D8" s="77"/>
    </row>
    <row r="9" spans="1:5" ht="15.75" x14ac:dyDescent="0.2">
      <c r="A9" s="78"/>
      <c r="B9" s="79"/>
      <c r="C9" s="182">
        <v>1</v>
      </c>
      <c r="D9" s="182"/>
    </row>
    <row r="10" spans="1:5" ht="15.75" x14ac:dyDescent="0.2">
      <c r="A10" s="183" t="s">
        <v>2</v>
      </c>
      <c r="B10" s="185" t="s">
        <v>0</v>
      </c>
      <c r="C10" s="187" t="s">
        <v>57</v>
      </c>
      <c r="D10" s="187"/>
    </row>
    <row r="11" spans="1:5" x14ac:dyDescent="0.2">
      <c r="A11" s="184"/>
      <c r="B11" s="186"/>
      <c r="C11" s="80" t="s">
        <v>1</v>
      </c>
      <c r="D11" s="81" t="s">
        <v>45</v>
      </c>
    </row>
    <row r="12" spans="1:5" ht="17.25" customHeight="1" x14ac:dyDescent="0.2">
      <c r="A12" s="82" t="s">
        <v>46</v>
      </c>
      <c r="B12" s="188" t="s">
        <v>47</v>
      </c>
      <c r="C12" s="189"/>
      <c r="D12" s="189"/>
    </row>
    <row r="13" spans="1:5" x14ac:dyDescent="0.2">
      <c r="A13" s="83"/>
      <c r="B13" s="79" t="s">
        <v>71</v>
      </c>
      <c r="C13" s="81" t="s">
        <v>18</v>
      </c>
      <c r="D13" s="84" t="s">
        <v>48</v>
      </c>
    </row>
    <row r="14" spans="1:5" x14ac:dyDescent="0.2">
      <c r="A14" s="83"/>
      <c r="B14" s="79" t="s">
        <v>72</v>
      </c>
      <c r="C14" s="81" t="s">
        <v>18</v>
      </c>
      <c r="D14" s="84" t="s">
        <v>48</v>
      </c>
    </row>
    <row r="15" spans="1:5" x14ac:dyDescent="0.2">
      <c r="A15" s="82"/>
      <c r="B15" s="79" t="s">
        <v>73</v>
      </c>
      <c r="C15" s="81" t="s">
        <v>18</v>
      </c>
      <c r="D15" s="84" t="s">
        <v>48</v>
      </c>
    </row>
    <row r="16" spans="1:5" ht="13.5" thickBot="1" x14ac:dyDescent="0.25">
      <c r="A16" s="85"/>
      <c r="B16" s="86"/>
      <c r="C16" s="81"/>
      <c r="D16" s="87"/>
    </row>
    <row r="17" spans="1:4" ht="16.5" thickBot="1" x14ac:dyDescent="0.25">
      <c r="A17" s="177" t="s">
        <v>3</v>
      </c>
      <c r="B17" s="178"/>
      <c r="C17" s="179" t="s">
        <v>49</v>
      </c>
      <c r="D17" s="180"/>
    </row>
    <row r="18" spans="1:4" x14ac:dyDescent="0.2">
      <c r="A18" s="88"/>
      <c r="B18" s="89"/>
      <c r="C18" s="90"/>
      <c r="D18" s="90"/>
    </row>
    <row r="19" spans="1:4" x14ac:dyDescent="0.2">
      <c r="A19" s="88"/>
      <c r="B19" s="89"/>
      <c r="C19" s="90"/>
      <c r="D19" s="90"/>
    </row>
    <row r="20" spans="1:4" x14ac:dyDescent="0.2">
      <c r="A20" s="88"/>
      <c r="B20" s="89"/>
      <c r="C20" s="90"/>
      <c r="D20" s="90"/>
    </row>
    <row r="21" spans="1:4" x14ac:dyDescent="0.2">
      <c r="A21" s="88"/>
      <c r="B21" s="89"/>
      <c r="C21" s="90"/>
      <c r="D21" s="90"/>
    </row>
    <row r="22" spans="1:4" ht="15.75" x14ac:dyDescent="0.2">
      <c r="A22" s="91" t="s">
        <v>50</v>
      </c>
      <c r="B22" s="91"/>
      <c r="C22" s="92"/>
      <c r="D22" s="92"/>
    </row>
    <row r="23" spans="1:4" ht="15.75" x14ac:dyDescent="0.2">
      <c r="A23" s="94" t="s">
        <v>51</v>
      </c>
      <c r="B23" s="94"/>
      <c r="C23" s="93"/>
      <c r="D23" s="90"/>
    </row>
    <row r="24" spans="1:4" ht="15.75" x14ac:dyDescent="0.2">
      <c r="A24" s="95" t="s">
        <v>32</v>
      </c>
      <c r="B24" s="95"/>
      <c r="C24" s="93"/>
      <c r="D24" s="90"/>
    </row>
    <row r="25" spans="1:4" x14ac:dyDescent="0.2">
      <c r="A25" s="88"/>
      <c r="B25" s="96"/>
      <c r="C25" s="96"/>
      <c r="D25" s="97"/>
    </row>
    <row r="26" spans="1:4" x14ac:dyDescent="0.2">
      <c r="A26" s="88"/>
      <c r="B26" s="96"/>
      <c r="C26" s="96"/>
      <c r="D26" s="97"/>
    </row>
  </sheetData>
  <mergeCells count="8">
    <mergeCell ref="A17:B17"/>
    <mergeCell ref="C17:D17"/>
    <mergeCell ref="A7:D7"/>
    <mergeCell ref="C9:D9"/>
    <mergeCell ref="A10:A11"/>
    <mergeCell ref="B10:B11"/>
    <mergeCell ref="C10:D10"/>
    <mergeCell ref="B12:D12"/>
  </mergeCells>
  <conditionalFormatting sqref="C17:D17">
    <cfRule type="cellIs" dxfId="22" priority="5" operator="equal">
      <formula>"NO HABIL"</formula>
    </cfRule>
  </conditionalFormatting>
  <conditionalFormatting sqref="C14 C13:D13">
    <cfRule type="cellIs" dxfId="21" priority="4" operator="equal">
      <formula>"NO"</formula>
    </cfRule>
  </conditionalFormatting>
  <conditionalFormatting sqref="D14">
    <cfRule type="cellIs" dxfId="20" priority="3" operator="equal">
      <formula>"NO"</formula>
    </cfRule>
  </conditionalFormatting>
  <conditionalFormatting sqref="C15">
    <cfRule type="cellIs" dxfId="19" priority="2" operator="equal">
      <formula>"NO"</formula>
    </cfRule>
  </conditionalFormatting>
  <conditionalFormatting sqref="D15">
    <cfRule type="cellIs" dxfId="18" priority="1" operator="equal">
      <formula>"NO"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topLeftCell="A7" zoomScale="55" zoomScaleNormal="55" workbookViewId="0">
      <selection activeCell="G15" sqref="G15"/>
    </sheetView>
  </sheetViews>
  <sheetFormatPr baseColWidth="10" defaultColWidth="11.42578125" defaultRowHeight="12.75" x14ac:dyDescent="0.2"/>
  <cols>
    <col min="1" max="1" width="6.28515625" style="88" customWidth="1"/>
    <col min="2" max="2" width="225.42578125" style="96" customWidth="1"/>
    <col min="3" max="3" width="15.7109375" style="97" customWidth="1"/>
    <col min="4" max="4" width="67.28515625" style="97" customWidth="1"/>
    <col min="5" max="5" width="16.28515625" style="103" bestFit="1" customWidth="1"/>
    <col min="6" max="16384" width="11.42578125" style="103"/>
  </cols>
  <sheetData>
    <row r="1" spans="1:4" s="92" customFormat="1" ht="15.75" x14ac:dyDescent="0.2">
      <c r="A1" s="72" t="s">
        <v>5</v>
      </c>
      <c r="B1" s="72"/>
      <c r="C1" s="72"/>
      <c r="D1" s="72"/>
    </row>
    <row r="2" spans="1:4" s="92" customFormat="1" ht="15.75" x14ac:dyDescent="0.2">
      <c r="A2" s="72" t="s">
        <v>74</v>
      </c>
      <c r="B2" s="72"/>
      <c r="C2" s="72"/>
      <c r="D2" s="72"/>
    </row>
    <row r="3" spans="1:4" s="92" customFormat="1" x14ac:dyDescent="0.2">
      <c r="A3" s="73"/>
      <c r="B3" s="73"/>
      <c r="C3" s="73"/>
      <c r="D3" s="73"/>
    </row>
    <row r="4" spans="1:4" s="92" customFormat="1" ht="15.75" x14ac:dyDescent="0.2">
      <c r="A4" s="72" t="s">
        <v>69</v>
      </c>
      <c r="B4" s="72"/>
      <c r="C4" s="72"/>
      <c r="D4" s="72"/>
    </row>
    <row r="5" spans="1:4" s="92" customFormat="1" ht="30.95" customHeight="1" x14ac:dyDescent="0.2">
      <c r="A5" s="72" t="s">
        <v>75</v>
      </c>
      <c r="B5" s="72"/>
      <c r="C5" s="72"/>
      <c r="D5" s="72"/>
    </row>
    <row r="6" spans="1:4" s="92" customFormat="1" ht="33" customHeight="1" x14ac:dyDescent="0.2">
      <c r="A6" s="73"/>
      <c r="B6" s="73"/>
      <c r="C6" s="73"/>
      <c r="D6" s="73"/>
    </row>
    <row r="7" spans="1:4" s="92" customFormat="1" ht="15.75" x14ac:dyDescent="0.2">
      <c r="A7" s="198" t="s">
        <v>76</v>
      </c>
      <c r="B7" s="198"/>
      <c r="C7" s="100"/>
      <c r="D7" s="100"/>
    </row>
    <row r="8" spans="1:4" s="92" customFormat="1" ht="30" customHeight="1" x14ac:dyDescent="0.2">
      <c r="A8" s="101"/>
      <c r="B8" s="101"/>
      <c r="C8" s="102"/>
      <c r="D8" s="102"/>
    </row>
    <row r="9" spans="1:4" x14ac:dyDescent="0.2">
      <c r="A9" s="199" t="s">
        <v>2</v>
      </c>
      <c r="B9" s="199" t="s">
        <v>4</v>
      </c>
      <c r="C9" s="197">
        <v>1</v>
      </c>
      <c r="D9" s="197"/>
    </row>
    <row r="10" spans="1:4" ht="31.5" customHeight="1" x14ac:dyDescent="0.2">
      <c r="A10" s="200"/>
      <c r="B10" s="201"/>
      <c r="C10" s="192" t="s">
        <v>77</v>
      </c>
      <c r="D10" s="192"/>
    </row>
    <row r="11" spans="1:4" x14ac:dyDescent="0.2">
      <c r="A11" s="201"/>
      <c r="B11" s="80" t="s">
        <v>0</v>
      </c>
      <c r="C11" s="80" t="s">
        <v>1</v>
      </c>
      <c r="D11" s="81" t="s">
        <v>45</v>
      </c>
    </row>
    <row r="12" spans="1:4" ht="62.25" customHeight="1" x14ac:dyDescent="0.2">
      <c r="A12" s="104" t="s">
        <v>78</v>
      </c>
      <c r="B12" s="105" t="s">
        <v>79</v>
      </c>
      <c r="C12" s="106"/>
      <c r="D12" s="106"/>
    </row>
    <row r="13" spans="1:4" ht="198.75" customHeight="1" x14ac:dyDescent="0.2">
      <c r="A13" s="193" t="s">
        <v>80</v>
      </c>
      <c r="B13" s="107" t="s">
        <v>81</v>
      </c>
      <c r="C13" s="108" t="str">
        <f>+C14</f>
        <v>SI</v>
      </c>
      <c r="D13" s="81" t="s">
        <v>82</v>
      </c>
    </row>
    <row r="14" spans="1:4" s="92" customFormat="1" ht="65.25" customHeight="1" x14ac:dyDescent="0.2">
      <c r="A14" s="194"/>
      <c r="B14" s="109" t="s">
        <v>83</v>
      </c>
      <c r="C14" s="108" t="str">
        <f>+IF(D14&gt;=[3]VTE!$D$6,"SI","NO")</f>
        <v>SI</v>
      </c>
      <c r="D14" s="110">
        <f>+[3]VTE!G6</f>
        <v>2031978661</v>
      </c>
    </row>
    <row r="15" spans="1:4" s="92" customFormat="1" ht="46.5" customHeight="1" x14ac:dyDescent="0.2">
      <c r="A15" s="195"/>
      <c r="B15" s="111" t="s">
        <v>84</v>
      </c>
      <c r="C15" s="112" t="s">
        <v>85</v>
      </c>
      <c r="D15" s="112" t="s">
        <v>85</v>
      </c>
    </row>
    <row r="16" spans="1:4" ht="27" customHeight="1" x14ac:dyDescent="0.2">
      <c r="A16" s="104" t="s">
        <v>86</v>
      </c>
      <c r="B16" s="113" t="s">
        <v>87</v>
      </c>
      <c r="C16" s="114"/>
      <c r="D16" s="114"/>
    </row>
    <row r="17" spans="1:4" ht="148.5" customHeight="1" x14ac:dyDescent="0.2">
      <c r="A17" s="115"/>
      <c r="B17" s="107" t="s">
        <v>88</v>
      </c>
      <c r="C17" s="108" t="s">
        <v>18</v>
      </c>
      <c r="D17" s="108"/>
    </row>
    <row r="18" spans="1:4" ht="129.75" customHeight="1" x14ac:dyDescent="0.2">
      <c r="A18" s="116"/>
      <c r="B18" s="107" t="s">
        <v>89</v>
      </c>
      <c r="C18" s="108" t="s">
        <v>18</v>
      </c>
      <c r="D18" s="108"/>
    </row>
    <row r="19" spans="1:4" ht="135.75" customHeight="1" x14ac:dyDescent="0.2">
      <c r="A19" s="117"/>
      <c r="B19" s="107" t="s">
        <v>90</v>
      </c>
      <c r="C19" s="108" t="s">
        <v>18</v>
      </c>
      <c r="D19" s="108"/>
    </row>
    <row r="20" spans="1:4" x14ac:dyDescent="0.2">
      <c r="A20" s="118">
        <v>1.5</v>
      </c>
      <c r="B20" s="113" t="s">
        <v>91</v>
      </c>
      <c r="C20" s="114"/>
      <c r="D20" s="114"/>
    </row>
    <row r="21" spans="1:4" ht="19.5" customHeight="1" x14ac:dyDescent="0.2">
      <c r="A21" s="80"/>
      <c r="B21" s="119" t="s">
        <v>92</v>
      </c>
      <c r="C21" s="108"/>
      <c r="D21" s="120"/>
    </row>
    <row r="22" spans="1:4" ht="14.25" customHeight="1" thickBot="1" x14ac:dyDescent="0.25">
      <c r="A22" s="121"/>
      <c r="B22" s="121"/>
      <c r="C22" s="121"/>
      <c r="D22" s="121"/>
    </row>
    <row r="23" spans="1:4" s="122" customFormat="1" ht="16.5" thickBot="1" x14ac:dyDescent="0.25">
      <c r="A23" s="177" t="s">
        <v>3</v>
      </c>
      <c r="B23" s="178"/>
      <c r="C23" s="179" t="str">
        <f>IF(OR(C19="NO",C18="NO",C17="NO",C15="NO",C14="NO",C13="NO"),"NO HABIL","HABIL")</f>
        <v>HABIL</v>
      </c>
      <c r="D23" s="180"/>
    </row>
    <row r="24" spans="1:4" x14ac:dyDescent="0.2">
      <c r="C24" s="96"/>
    </row>
    <row r="25" spans="1:4" ht="15.75" x14ac:dyDescent="0.2">
      <c r="B25" s="91"/>
      <c r="C25" s="96"/>
    </row>
    <row r="26" spans="1:4" x14ac:dyDescent="0.2">
      <c r="C26" s="96"/>
    </row>
    <row r="27" spans="1:4" x14ac:dyDescent="0.2">
      <c r="C27" s="96"/>
    </row>
    <row r="28" spans="1:4" ht="15.75" x14ac:dyDescent="0.2">
      <c r="B28" s="123"/>
    </row>
    <row r="29" spans="1:4" ht="15.75" x14ac:dyDescent="0.2">
      <c r="B29" s="124" t="s">
        <v>93</v>
      </c>
      <c r="C29" s="196" t="s">
        <v>94</v>
      </c>
      <c r="D29" s="196"/>
    </row>
    <row r="30" spans="1:4" ht="15.75" x14ac:dyDescent="0.25">
      <c r="B30" s="125" t="s">
        <v>95</v>
      </c>
      <c r="C30" s="190" t="s">
        <v>96</v>
      </c>
      <c r="D30" s="190"/>
    </row>
    <row r="31" spans="1:4" ht="25.5" x14ac:dyDescent="0.25">
      <c r="B31" s="126" t="s">
        <v>97</v>
      </c>
      <c r="C31" s="191" t="s">
        <v>61</v>
      </c>
      <c r="D31" s="191"/>
    </row>
    <row r="32" spans="1:4" x14ac:dyDescent="0.2">
      <c r="C32" s="96"/>
    </row>
    <row r="33" spans="1:4" ht="15.75" x14ac:dyDescent="0.25">
      <c r="B33" s="125"/>
      <c r="C33" s="127"/>
      <c r="D33" s="127"/>
    </row>
    <row r="38" spans="1:4" s="96" customFormat="1" x14ac:dyDescent="0.2">
      <c r="A38" s="88"/>
      <c r="C38" s="97"/>
      <c r="D38" s="97"/>
    </row>
    <row r="39" spans="1:4" s="96" customFormat="1" x14ac:dyDescent="0.2">
      <c r="A39" s="88"/>
      <c r="C39" s="97"/>
      <c r="D39" s="97"/>
    </row>
    <row r="40" spans="1:4" s="96" customFormat="1" x14ac:dyDescent="0.2">
      <c r="A40" s="88"/>
      <c r="C40" s="97"/>
      <c r="D40" s="97"/>
    </row>
    <row r="41" spans="1:4" s="96" customFormat="1" x14ac:dyDescent="0.2">
      <c r="A41" s="88"/>
      <c r="C41" s="97"/>
      <c r="D41" s="97"/>
    </row>
    <row r="42" spans="1:4" s="96" customFormat="1" x14ac:dyDescent="0.2">
      <c r="A42" s="88"/>
      <c r="C42" s="97"/>
      <c r="D42" s="97"/>
    </row>
  </sheetData>
  <mergeCells count="11">
    <mergeCell ref="C9:D9"/>
    <mergeCell ref="A7:B7"/>
    <mergeCell ref="A9:A11"/>
    <mergeCell ref="B9:B10"/>
    <mergeCell ref="C30:D30"/>
    <mergeCell ref="C31:D31"/>
    <mergeCell ref="C10:D10"/>
    <mergeCell ref="A13:A15"/>
    <mergeCell ref="A23:B23"/>
    <mergeCell ref="C23:D23"/>
    <mergeCell ref="C29:D29"/>
  </mergeCells>
  <conditionalFormatting sqref="C14:D15">
    <cfRule type="cellIs" dxfId="17" priority="13" operator="equal">
      <formula>"NO"</formula>
    </cfRule>
  </conditionalFormatting>
  <conditionalFormatting sqref="C23:D23">
    <cfRule type="cellIs" dxfId="16" priority="12" operator="equal">
      <formula>"NO HABIL"</formula>
    </cfRule>
  </conditionalFormatting>
  <conditionalFormatting sqref="C13">
    <cfRule type="cellIs" dxfId="15" priority="11" operator="equal">
      <formula>"NO"</formula>
    </cfRule>
  </conditionalFormatting>
  <conditionalFormatting sqref="C16:D16">
    <cfRule type="cellIs" dxfId="14" priority="10" operator="equal">
      <formula>"NO"</formula>
    </cfRule>
  </conditionalFormatting>
  <conditionalFormatting sqref="C21">
    <cfRule type="cellIs" dxfId="13" priority="9" operator="equal">
      <formula>"NO"</formula>
    </cfRule>
  </conditionalFormatting>
  <conditionalFormatting sqref="C20:D20">
    <cfRule type="cellIs" dxfId="12" priority="8" operator="equal">
      <formula>"NO"</formula>
    </cfRule>
  </conditionalFormatting>
  <conditionalFormatting sqref="C17:C18">
    <cfRule type="cellIs" dxfId="11" priority="7" operator="equal">
      <formula>"NO"</formula>
    </cfRule>
  </conditionalFormatting>
  <conditionalFormatting sqref="C19">
    <cfRule type="cellIs" dxfId="10" priority="6" operator="equal">
      <formula>"NO"</formula>
    </cfRule>
  </conditionalFormatting>
  <conditionalFormatting sqref="D21">
    <cfRule type="cellIs" dxfId="9" priority="5" operator="equal">
      <formula>"NO"</formula>
    </cfRule>
  </conditionalFormatting>
  <conditionalFormatting sqref="D19">
    <cfRule type="cellIs" dxfId="8" priority="2" operator="equal">
      <formula>"NO"</formula>
    </cfRule>
  </conditionalFormatting>
  <conditionalFormatting sqref="D17">
    <cfRule type="cellIs" dxfId="7" priority="4" operator="equal">
      <formula>"NO"</formula>
    </cfRule>
  </conditionalFormatting>
  <conditionalFormatting sqref="D18">
    <cfRule type="cellIs" dxfId="6" priority="3" operator="equal">
      <formula>"NO"</formula>
    </cfRule>
  </conditionalFormatting>
  <conditionalFormatting sqref="D13">
    <cfRule type="cellIs" dxfId="5" priority="1" operator="equal">
      <formula>"NO"</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workbookViewId="0">
      <selection activeCell="J34" sqref="J34"/>
    </sheetView>
  </sheetViews>
  <sheetFormatPr baseColWidth="10" defaultRowHeight="12.75" x14ac:dyDescent="0.2"/>
  <cols>
    <col min="1" max="2" width="20.7109375" style="128" customWidth="1"/>
    <col min="3" max="3" width="2.7109375" style="128" customWidth="1"/>
    <col min="4" max="4" width="20.7109375" style="128" customWidth="1"/>
    <col min="5" max="5" width="2.7109375" style="128" customWidth="1"/>
    <col min="6" max="6" width="8.7109375" style="128" customWidth="1"/>
    <col min="7" max="8" width="20.7109375" style="128" customWidth="1"/>
    <col min="9" max="9" width="3.28515625" customWidth="1"/>
  </cols>
  <sheetData>
    <row r="1" spans="1:8" x14ac:dyDescent="0.2">
      <c r="G1" s="129"/>
    </row>
    <row r="2" spans="1:8" x14ac:dyDescent="0.2">
      <c r="A2" s="205" t="s">
        <v>98</v>
      </c>
      <c r="B2" s="205"/>
      <c r="C2" s="130"/>
      <c r="D2" s="131" t="s">
        <v>99</v>
      </c>
      <c r="E2" s="130"/>
      <c r="F2" s="130"/>
      <c r="G2" s="132">
        <v>1</v>
      </c>
      <c r="H2" s="130"/>
    </row>
    <row r="3" spans="1:8" ht="25.5" x14ac:dyDescent="0.2">
      <c r="A3" s="205"/>
      <c r="B3" s="205"/>
      <c r="C3" s="133"/>
      <c r="D3" s="134" t="s">
        <v>100</v>
      </c>
      <c r="E3" s="133"/>
      <c r="F3" s="133"/>
      <c r="G3" s="135" t="str">
        <f>'[3]VERIFICACION TECNICA'!C10</f>
        <v>GEOSYSTEM INGENIERIA SAS</v>
      </c>
      <c r="H3" s="133"/>
    </row>
    <row r="4" spans="1:8" x14ac:dyDescent="0.2">
      <c r="C4" s="136"/>
      <c r="E4" s="136"/>
      <c r="F4" s="136"/>
      <c r="G4" s="137"/>
      <c r="H4" s="136"/>
    </row>
    <row r="5" spans="1:8" x14ac:dyDescent="0.2">
      <c r="A5" s="138"/>
    </row>
    <row r="6" spans="1:8" x14ac:dyDescent="0.2">
      <c r="A6" s="202" t="s">
        <v>101</v>
      </c>
      <c r="B6" s="203"/>
      <c r="D6" s="139">
        <v>122398952</v>
      </c>
      <c r="F6" s="140" t="s">
        <v>102</v>
      </c>
      <c r="G6" s="141">
        <f>SUM(G12:G13)</f>
        <v>2031978661</v>
      </c>
      <c r="H6" s="137"/>
    </row>
    <row r="7" spans="1:8" x14ac:dyDescent="0.2">
      <c r="A7" s="138"/>
      <c r="B7" s="138"/>
      <c r="D7" s="142"/>
      <c r="G7" s="142"/>
      <c r="H7" s="137"/>
    </row>
    <row r="8" spans="1:8" x14ac:dyDescent="0.2">
      <c r="A8" s="202" t="s">
        <v>103</v>
      </c>
      <c r="B8" s="203"/>
      <c r="D8" s="139">
        <f>+ROUND(D6*0.5,0)</f>
        <v>61199476</v>
      </c>
      <c r="F8" s="140" t="s">
        <v>104</v>
      </c>
      <c r="G8" s="141">
        <f>+SUMIF(F$17:F$63,F8,G$17:G$63)</f>
        <v>2031978661</v>
      </c>
      <c r="H8" s="137"/>
    </row>
    <row r="9" spans="1:8" x14ac:dyDescent="0.2">
      <c r="A9" s="138"/>
      <c r="B9" s="138"/>
      <c r="D9" s="142"/>
      <c r="G9" s="142"/>
      <c r="H9" s="137"/>
    </row>
    <row r="10" spans="1:8" x14ac:dyDescent="0.2">
      <c r="A10" s="206" t="s">
        <v>105</v>
      </c>
      <c r="B10" s="206"/>
      <c r="D10" s="207">
        <v>0.4</v>
      </c>
      <c r="F10" s="140">
        <v>1</v>
      </c>
      <c r="G10" s="143">
        <v>1</v>
      </c>
      <c r="H10" s="137"/>
    </row>
    <row r="11" spans="1:8" x14ac:dyDescent="0.2">
      <c r="A11" s="206"/>
      <c r="B11" s="206"/>
      <c r="D11" s="207"/>
      <c r="F11" s="140"/>
      <c r="G11" s="143"/>
      <c r="H11" s="137"/>
    </row>
    <row r="12" spans="1:8" x14ac:dyDescent="0.2">
      <c r="A12" s="206" t="s">
        <v>106</v>
      </c>
      <c r="B12" s="206"/>
      <c r="D12" s="208">
        <f>40%*D6</f>
        <v>48959580.800000004</v>
      </c>
      <c r="F12" s="140" t="s">
        <v>104</v>
      </c>
      <c r="G12" s="141">
        <f>+SUMIF(F$17:F$63,F12,G$17:G$63)</f>
        <v>2031978661</v>
      </c>
      <c r="H12" s="137"/>
    </row>
    <row r="13" spans="1:8" x14ac:dyDescent="0.2">
      <c r="A13" s="206"/>
      <c r="B13" s="206"/>
      <c r="D13" s="208"/>
      <c r="F13" s="140"/>
      <c r="G13" s="141">
        <f>+SUMIF(F$17:F$51,F13,G$17:G$51)</f>
        <v>0</v>
      </c>
      <c r="H13" s="137"/>
    </row>
    <row r="15" spans="1:8" x14ac:dyDescent="0.2">
      <c r="A15" s="202" t="s">
        <v>107</v>
      </c>
      <c r="B15" s="203" t="s">
        <v>102</v>
      </c>
      <c r="G15" s="144" t="str">
        <f>+IF(G6&gt;=$D6,"CUMPLE","NO CUMPLE")</f>
        <v>CUMPLE</v>
      </c>
    </row>
    <row r="16" spans="1:8" x14ac:dyDescent="0.2">
      <c r="A16" s="138"/>
    </row>
    <row r="17" spans="1:8" x14ac:dyDescent="0.2">
      <c r="A17" s="145" t="s">
        <v>108</v>
      </c>
      <c r="B17" s="146"/>
      <c r="F17" s="147"/>
      <c r="G17" s="148" t="s">
        <v>108</v>
      </c>
      <c r="H17" s="149"/>
    </row>
    <row r="18" spans="1:8" x14ac:dyDescent="0.2">
      <c r="A18" s="150"/>
      <c r="B18" s="151"/>
      <c r="F18" s="152"/>
      <c r="G18" s="153"/>
      <c r="H18" s="154"/>
    </row>
    <row r="19" spans="1:8" x14ac:dyDescent="0.2">
      <c r="A19" s="150" t="s">
        <v>109</v>
      </c>
      <c r="B19" s="151"/>
      <c r="F19" s="155" t="s">
        <v>110</v>
      </c>
      <c r="G19" s="156">
        <v>0</v>
      </c>
      <c r="H19" s="157" t="s">
        <v>111</v>
      </c>
    </row>
    <row r="20" spans="1:8" ht="15" customHeight="1" x14ac:dyDescent="0.2">
      <c r="A20" s="150" t="s">
        <v>112</v>
      </c>
      <c r="B20" s="151"/>
      <c r="F20" s="152"/>
      <c r="G20" s="153">
        <v>2014</v>
      </c>
      <c r="H20" s="204" t="s">
        <v>113</v>
      </c>
    </row>
    <row r="21" spans="1:8" ht="15" x14ac:dyDescent="0.25">
      <c r="A21" s="158" t="s">
        <v>114</v>
      </c>
      <c r="B21" s="151"/>
      <c r="F21" s="159">
        <v>1</v>
      </c>
      <c r="G21" s="160">
        <v>1</v>
      </c>
      <c r="H21" s="204"/>
    </row>
    <row r="22" spans="1:8" x14ac:dyDescent="0.2">
      <c r="A22" s="158"/>
      <c r="B22" s="151"/>
      <c r="F22" s="152"/>
      <c r="G22" s="161"/>
      <c r="H22" s="204"/>
    </row>
    <row r="23" spans="1:8" x14ac:dyDescent="0.2">
      <c r="A23" s="158"/>
      <c r="B23" s="151"/>
      <c r="F23" s="152"/>
      <c r="G23" s="161"/>
      <c r="H23" s="204"/>
    </row>
    <row r="24" spans="1:8" x14ac:dyDescent="0.2">
      <c r="A24" s="158"/>
      <c r="B24" s="151"/>
      <c r="F24" s="152"/>
      <c r="G24" s="161"/>
      <c r="H24" s="204"/>
    </row>
    <row r="25" spans="1:8" x14ac:dyDescent="0.2">
      <c r="A25" s="158"/>
      <c r="B25" s="151"/>
      <c r="F25" s="152"/>
      <c r="G25" s="161"/>
      <c r="H25" s="204"/>
    </row>
    <row r="26" spans="1:8" x14ac:dyDescent="0.2">
      <c r="A26" s="150"/>
      <c r="B26" s="151"/>
      <c r="F26" s="152"/>
      <c r="G26" s="161"/>
      <c r="H26" s="204"/>
    </row>
    <row r="27" spans="1:8" x14ac:dyDescent="0.2">
      <c r="A27" s="162" t="s">
        <v>115</v>
      </c>
      <c r="B27" s="163"/>
      <c r="F27" s="164" t="s">
        <v>104</v>
      </c>
      <c r="G27" s="165">
        <f>+ROUND(G19*G21*$B$100/(LOOKUP(G20,$A$67:$A$100,$B$67:$B$100)),0)</f>
        <v>0</v>
      </c>
      <c r="H27" s="166">
        <f>+ROUND(G27/$B$99,2)</f>
        <v>0</v>
      </c>
    </row>
    <row r="29" spans="1:8" x14ac:dyDescent="0.2">
      <c r="A29" s="145" t="s">
        <v>116</v>
      </c>
      <c r="B29" s="146"/>
      <c r="F29" s="147"/>
      <c r="G29" s="148" t="s">
        <v>116</v>
      </c>
      <c r="H29" s="149"/>
    </row>
    <row r="30" spans="1:8" x14ac:dyDescent="0.2">
      <c r="A30" s="150"/>
      <c r="B30" s="151"/>
      <c r="F30" s="152"/>
      <c r="G30" s="153"/>
      <c r="H30" s="154"/>
    </row>
    <row r="31" spans="1:8" ht="15" customHeight="1" x14ac:dyDescent="0.2">
      <c r="A31" s="150" t="s">
        <v>109</v>
      </c>
      <c r="B31" s="151"/>
      <c r="F31" s="155" t="s">
        <v>110</v>
      </c>
      <c r="G31" s="156">
        <v>144768000</v>
      </c>
      <c r="H31" s="157" t="s">
        <v>117</v>
      </c>
    </row>
    <row r="32" spans="1:8" ht="15" customHeight="1" x14ac:dyDescent="0.2">
      <c r="A32" s="150" t="s">
        <v>112</v>
      </c>
      <c r="B32" s="151"/>
      <c r="F32" s="152"/>
      <c r="G32" s="153">
        <v>2014</v>
      </c>
      <c r="H32" s="204" t="s">
        <v>118</v>
      </c>
    </row>
    <row r="33" spans="1:8" ht="15" x14ac:dyDescent="0.25">
      <c r="A33" s="158" t="s">
        <v>114</v>
      </c>
      <c r="B33" s="151"/>
      <c r="F33" s="159">
        <v>1</v>
      </c>
      <c r="G33" s="160">
        <v>1</v>
      </c>
      <c r="H33" s="204"/>
    </row>
    <row r="34" spans="1:8" ht="20.100000000000001" customHeight="1" x14ac:dyDescent="0.2">
      <c r="A34" s="158"/>
      <c r="B34" s="151"/>
      <c r="F34" s="152"/>
      <c r="G34" s="161"/>
      <c r="H34" s="204"/>
    </row>
    <row r="35" spans="1:8" ht="20.100000000000001" customHeight="1" x14ac:dyDescent="0.2">
      <c r="A35" s="158"/>
      <c r="B35" s="151"/>
      <c r="F35" s="152"/>
      <c r="G35" s="161"/>
      <c r="H35" s="204"/>
    </row>
    <row r="36" spans="1:8" ht="20.100000000000001" customHeight="1" x14ac:dyDescent="0.2">
      <c r="A36" s="158"/>
      <c r="B36" s="151"/>
      <c r="F36" s="152"/>
      <c r="G36" s="161"/>
      <c r="H36" s="204"/>
    </row>
    <row r="37" spans="1:8" ht="20.100000000000001" customHeight="1" x14ac:dyDescent="0.2">
      <c r="A37" s="158"/>
      <c r="B37" s="151"/>
      <c r="F37" s="152"/>
      <c r="G37" s="161"/>
      <c r="H37" s="204"/>
    </row>
    <row r="38" spans="1:8" ht="20.100000000000001" customHeight="1" x14ac:dyDescent="0.2">
      <c r="A38" s="150"/>
      <c r="B38" s="151"/>
      <c r="F38" s="152"/>
      <c r="G38" s="161"/>
      <c r="H38" s="204"/>
    </row>
    <row r="39" spans="1:8" x14ac:dyDescent="0.2">
      <c r="A39" s="162" t="s">
        <v>115</v>
      </c>
      <c r="B39" s="163"/>
      <c r="F39" s="164" t="s">
        <v>104</v>
      </c>
      <c r="G39" s="165">
        <f>_xlfn.IFNA(ROUND(G31*G33*$B$99/(LOOKUP(G32,$A$67:$A$99,$B$67:$B$99)),0),"")</f>
        <v>183602016</v>
      </c>
      <c r="H39" s="166">
        <f>IFERROR(ROUND(G39/$B$99,2),"")</f>
        <v>235.01</v>
      </c>
    </row>
    <row r="41" spans="1:8" x14ac:dyDescent="0.2">
      <c r="A41" s="145" t="s">
        <v>119</v>
      </c>
      <c r="B41" s="146"/>
      <c r="F41" s="147"/>
      <c r="G41" s="148" t="s">
        <v>119</v>
      </c>
      <c r="H41" s="149"/>
    </row>
    <row r="42" spans="1:8" x14ac:dyDescent="0.2">
      <c r="A42" s="150"/>
      <c r="B42" s="151"/>
      <c r="F42" s="152"/>
      <c r="G42" s="153"/>
      <c r="H42" s="154"/>
    </row>
    <row r="43" spans="1:8" x14ac:dyDescent="0.2">
      <c r="A43" s="150" t="s">
        <v>109</v>
      </c>
      <c r="B43" s="151"/>
      <c r="F43" s="155" t="s">
        <v>110</v>
      </c>
      <c r="G43" s="156">
        <v>1524497520</v>
      </c>
      <c r="H43" s="157"/>
    </row>
    <row r="44" spans="1:8" ht="15" customHeight="1" x14ac:dyDescent="0.2">
      <c r="A44" s="150" t="s">
        <v>112</v>
      </c>
      <c r="B44" s="151"/>
      <c r="F44" s="152"/>
      <c r="G44" s="153">
        <v>2015</v>
      </c>
      <c r="H44" s="204" t="s">
        <v>113</v>
      </c>
    </row>
    <row r="45" spans="1:8" ht="15" x14ac:dyDescent="0.25">
      <c r="A45" s="158" t="s">
        <v>114</v>
      </c>
      <c r="B45" s="151"/>
      <c r="F45" s="159">
        <v>1</v>
      </c>
      <c r="G45" s="161">
        <v>1</v>
      </c>
      <c r="H45" s="204"/>
    </row>
    <row r="46" spans="1:8" x14ac:dyDescent="0.2">
      <c r="A46" s="158"/>
      <c r="B46" s="151"/>
      <c r="F46" s="152"/>
      <c r="G46" s="161"/>
      <c r="H46" s="204"/>
    </row>
    <row r="47" spans="1:8" x14ac:dyDescent="0.2">
      <c r="A47" s="158"/>
      <c r="B47" s="151"/>
      <c r="F47" s="152"/>
      <c r="G47" s="161"/>
      <c r="H47" s="204"/>
    </row>
    <row r="48" spans="1:8" x14ac:dyDescent="0.2">
      <c r="A48" s="158"/>
      <c r="B48" s="151"/>
      <c r="F48" s="152"/>
      <c r="G48" s="161"/>
      <c r="H48" s="204"/>
    </row>
    <row r="49" spans="1:8" x14ac:dyDescent="0.2">
      <c r="A49" s="158"/>
      <c r="B49" s="151"/>
      <c r="F49" s="152"/>
      <c r="G49" s="161"/>
      <c r="H49" s="204"/>
    </row>
    <row r="50" spans="1:8" x14ac:dyDescent="0.2">
      <c r="A50" s="150"/>
      <c r="B50" s="151"/>
      <c r="F50" s="152"/>
      <c r="G50" s="161"/>
      <c r="H50" s="204"/>
    </row>
    <row r="51" spans="1:8" x14ac:dyDescent="0.2">
      <c r="A51" s="162" t="s">
        <v>115</v>
      </c>
      <c r="B51" s="163"/>
      <c r="F51" s="164" t="s">
        <v>104</v>
      </c>
      <c r="G51" s="165">
        <f>_xlfn.IFNA(ROUND(G43*G45*$B$99/(LOOKUP(G44,$A$67:$A$99,$B$67:$B$99)),0),"")</f>
        <v>1848376645</v>
      </c>
      <c r="H51" s="166">
        <f>IFERROR(ROUND(G51/$B$99,2),"")</f>
        <v>2365.9499999999998</v>
      </c>
    </row>
    <row r="53" spans="1:8" x14ac:dyDescent="0.2">
      <c r="A53" s="145" t="s">
        <v>120</v>
      </c>
      <c r="B53" s="146"/>
      <c r="F53" s="147"/>
      <c r="G53" s="148" t="s">
        <v>120</v>
      </c>
      <c r="H53" s="149"/>
    </row>
    <row r="54" spans="1:8" x14ac:dyDescent="0.2">
      <c r="A54" s="150"/>
      <c r="B54" s="151"/>
      <c r="F54" s="152"/>
      <c r="G54" s="153"/>
      <c r="H54" s="154"/>
    </row>
    <row r="55" spans="1:8" x14ac:dyDescent="0.2">
      <c r="A55" s="150" t="s">
        <v>109</v>
      </c>
      <c r="B55" s="151"/>
      <c r="F55" s="155" t="s">
        <v>110</v>
      </c>
      <c r="G55" s="156">
        <v>0</v>
      </c>
      <c r="H55" s="157"/>
    </row>
    <row r="56" spans="1:8" ht="15" customHeight="1" x14ac:dyDescent="0.2">
      <c r="A56" s="150" t="s">
        <v>112</v>
      </c>
      <c r="B56" s="151"/>
      <c r="F56" s="152"/>
      <c r="G56" s="153">
        <v>2000</v>
      </c>
      <c r="H56" s="204"/>
    </row>
    <row r="57" spans="1:8" ht="15" x14ac:dyDescent="0.25">
      <c r="A57" s="158" t="s">
        <v>114</v>
      </c>
      <c r="B57" s="151"/>
      <c r="F57" s="159"/>
      <c r="G57" s="161">
        <v>0</v>
      </c>
      <c r="H57" s="204"/>
    </row>
    <row r="58" spans="1:8" x14ac:dyDescent="0.2">
      <c r="A58" s="158"/>
      <c r="B58" s="151"/>
      <c r="F58" s="152"/>
      <c r="G58" s="161"/>
      <c r="H58" s="204"/>
    </row>
    <row r="59" spans="1:8" x14ac:dyDescent="0.2">
      <c r="A59" s="158"/>
      <c r="B59" s="151"/>
      <c r="F59" s="152"/>
      <c r="G59" s="161"/>
      <c r="H59" s="204"/>
    </row>
    <row r="60" spans="1:8" x14ac:dyDescent="0.2">
      <c r="A60" s="158"/>
      <c r="B60" s="151"/>
      <c r="F60" s="152"/>
      <c r="G60" s="161"/>
      <c r="H60" s="204"/>
    </row>
    <row r="61" spans="1:8" x14ac:dyDescent="0.2">
      <c r="A61" s="158"/>
      <c r="B61" s="151"/>
      <c r="F61" s="152"/>
      <c r="G61" s="161"/>
      <c r="H61" s="204"/>
    </row>
    <row r="62" spans="1:8" x14ac:dyDescent="0.2">
      <c r="A62" s="150"/>
      <c r="B62" s="151"/>
      <c r="F62" s="152"/>
      <c r="G62" s="161"/>
      <c r="H62" s="204"/>
    </row>
    <row r="63" spans="1:8" x14ac:dyDescent="0.2">
      <c r="A63" s="162" t="s">
        <v>115</v>
      </c>
      <c r="B63" s="163"/>
      <c r="F63" s="164" t="s">
        <v>104</v>
      </c>
      <c r="G63" s="165">
        <f>_xlfn.IFNA(ROUND(G55*G57*$B$99/(LOOKUP(G56,$A$67:$A$99,$B$67:$B$99)),0),"")</f>
        <v>0</v>
      </c>
      <c r="H63" s="166">
        <f>IFERROR(ROUND(G63/$B$99,2),"")</f>
        <v>0</v>
      </c>
    </row>
    <row r="67" spans="1:2" ht="16.5" x14ac:dyDescent="0.3">
      <c r="A67" s="167">
        <v>1986</v>
      </c>
      <c r="B67" s="168">
        <v>16811</v>
      </c>
    </row>
    <row r="68" spans="1:2" ht="16.5" x14ac:dyDescent="0.3">
      <c r="A68" s="167">
        <v>1987</v>
      </c>
      <c r="B68" s="168">
        <v>20510</v>
      </c>
    </row>
    <row r="69" spans="1:2" ht="16.5" x14ac:dyDescent="0.3">
      <c r="A69" s="167">
        <v>1988</v>
      </c>
      <c r="B69" s="168">
        <v>25637</v>
      </c>
    </row>
    <row r="70" spans="1:2" ht="16.5" x14ac:dyDescent="0.3">
      <c r="A70" s="167">
        <v>1989</v>
      </c>
      <c r="B70" s="168">
        <v>32560</v>
      </c>
    </row>
    <row r="71" spans="1:2" ht="16.5" x14ac:dyDescent="0.3">
      <c r="A71" s="167">
        <v>1990</v>
      </c>
      <c r="B71" s="168">
        <v>41025</v>
      </c>
    </row>
    <row r="72" spans="1:2" ht="16.5" x14ac:dyDescent="0.3">
      <c r="A72" s="167">
        <v>1991</v>
      </c>
      <c r="B72" s="168">
        <v>51716</v>
      </c>
    </row>
    <row r="73" spans="1:2" ht="16.5" x14ac:dyDescent="0.3">
      <c r="A73" s="167">
        <v>1992</v>
      </c>
      <c r="B73" s="168">
        <v>65190</v>
      </c>
    </row>
    <row r="74" spans="1:2" ht="16.5" x14ac:dyDescent="0.3">
      <c r="A74" s="167">
        <v>1993</v>
      </c>
      <c r="B74" s="168">
        <v>81510</v>
      </c>
    </row>
    <row r="75" spans="1:2" ht="16.5" x14ac:dyDescent="0.3">
      <c r="A75" s="167">
        <v>1994</v>
      </c>
      <c r="B75" s="168">
        <v>98700</v>
      </c>
    </row>
    <row r="76" spans="1:2" ht="16.5" x14ac:dyDescent="0.3">
      <c r="A76" s="167">
        <v>1995</v>
      </c>
      <c r="B76" s="168">
        <v>118934</v>
      </c>
    </row>
    <row r="77" spans="1:2" ht="16.5" x14ac:dyDescent="0.3">
      <c r="A77" s="167">
        <v>1996</v>
      </c>
      <c r="B77" s="168">
        <v>142125</v>
      </c>
    </row>
    <row r="78" spans="1:2" ht="16.5" x14ac:dyDescent="0.3">
      <c r="A78" s="167">
        <v>1997</v>
      </c>
      <c r="B78" s="168">
        <v>172005</v>
      </c>
    </row>
    <row r="79" spans="1:2" ht="16.5" x14ac:dyDescent="0.3">
      <c r="A79" s="167">
        <v>1998</v>
      </c>
      <c r="B79" s="168">
        <v>203826</v>
      </c>
    </row>
    <row r="80" spans="1:2" ht="16.5" x14ac:dyDescent="0.3">
      <c r="A80" s="167">
        <v>1999</v>
      </c>
      <c r="B80" s="168">
        <v>236460</v>
      </c>
    </row>
    <row r="81" spans="1:2" ht="16.5" x14ac:dyDescent="0.3">
      <c r="A81" s="167">
        <v>2000</v>
      </c>
      <c r="B81" s="168">
        <v>260100</v>
      </c>
    </row>
    <row r="82" spans="1:2" ht="16.5" x14ac:dyDescent="0.3">
      <c r="A82" s="167">
        <v>2001</v>
      </c>
      <c r="B82" s="168">
        <v>286000</v>
      </c>
    </row>
    <row r="83" spans="1:2" ht="16.5" x14ac:dyDescent="0.3">
      <c r="A83" s="167">
        <v>2002</v>
      </c>
      <c r="B83" s="168">
        <v>309000</v>
      </c>
    </row>
    <row r="84" spans="1:2" ht="16.5" x14ac:dyDescent="0.3">
      <c r="A84" s="167">
        <v>2003</v>
      </c>
      <c r="B84" s="168">
        <v>332000</v>
      </c>
    </row>
    <row r="85" spans="1:2" ht="16.5" x14ac:dyDescent="0.3">
      <c r="A85" s="167">
        <v>2004</v>
      </c>
      <c r="B85" s="168">
        <v>358000</v>
      </c>
    </row>
    <row r="86" spans="1:2" ht="16.5" x14ac:dyDescent="0.3">
      <c r="A86" s="167">
        <v>2005</v>
      </c>
      <c r="B86" s="168">
        <v>381500</v>
      </c>
    </row>
    <row r="87" spans="1:2" ht="16.5" x14ac:dyDescent="0.3">
      <c r="A87" s="167">
        <v>2006</v>
      </c>
      <c r="B87" s="168">
        <v>408000</v>
      </c>
    </row>
    <row r="88" spans="1:2" ht="16.5" x14ac:dyDescent="0.3">
      <c r="A88" s="167">
        <v>2007</v>
      </c>
      <c r="B88" s="168">
        <v>433700</v>
      </c>
    </row>
    <row r="89" spans="1:2" ht="16.5" x14ac:dyDescent="0.3">
      <c r="A89" s="167">
        <v>2008</v>
      </c>
      <c r="B89" s="168">
        <v>461500</v>
      </c>
    </row>
    <row r="90" spans="1:2" ht="16.5" x14ac:dyDescent="0.3">
      <c r="A90" s="167">
        <v>2009</v>
      </c>
      <c r="B90" s="168">
        <v>496900</v>
      </c>
    </row>
    <row r="91" spans="1:2" ht="16.5" x14ac:dyDescent="0.3">
      <c r="A91" s="167">
        <v>2010</v>
      </c>
      <c r="B91" s="168">
        <v>515000</v>
      </c>
    </row>
    <row r="92" spans="1:2" ht="16.5" x14ac:dyDescent="0.3">
      <c r="A92" s="167">
        <v>2011</v>
      </c>
      <c r="B92" s="168">
        <v>535600</v>
      </c>
    </row>
    <row r="93" spans="1:2" ht="16.5" x14ac:dyDescent="0.3">
      <c r="A93" s="167">
        <v>2012</v>
      </c>
      <c r="B93" s="168">
        <v>566700</v>
      </c>
    </row>
    <row r="94" spans="1:2" ht="16.5" x14ac:dyDescent="0.3">
      <c r="A94" s="167">
        <v>2013</v>
      </c>
      <c r="B94" s="168">
        <v>589500</v>
      </c>
    </row>
    <row r="95" spans="1:2" ht="16.5" x14ac:dyDescent="0.3">
      <c r="A95" s="167">
        <v>2014</v>
      </c>
      <c r="B95" s="168">
        <v>616000</v>
      </c>
    </row>
    <row r="96" spans="1:2" ht="16.5" x14ac:dyDescent="0.3">
      <c r="A96" s="167">
        <v>2015</v>
      </c>
      <c r="B96" s="168">
        <v>644350</v>
      </c>
    </row>
    <row r="97" spans="1:2" ht="16.5" x14ac:dyDescent="0.3">
      <c r="A97" s="167">
        <v>2016</v>
      </c>
      <c r="B97" s="168">
        <v>689454</v>
      </c>
    </row>
    <row r="98" spans="1:2" ht="16.5" x14ac:dyDescent="0.3">
      <c r="A98" s="167">
        <v>2017</v>
      </c>
      <c r="B98" s="168">
        <v>737717</v>
      </c>
    </row>
    <row r="99" spans="1:2" ht="16.5" x14ac:dyDescent="0.3">
      <c r="A99" s="167">
        <v>2018</v>
      </c>
      <c r="B99" s="168">
        <v>781242</v>
      </c>
    </row>
    <row r="100" spans="1:2" ht="16.5" x14ac:dyDescent="0.3">
      <c r="A100" s="167">
        <v>2019</v>
      </c>
      <c r="B100" s="168">
        <v>828116</v>
      </c>
    </row>
  </sheetData>
  <mergeCells count="12">
    <mergeCell ref="A12:B13"/>
    <mergeCell ref="D12:D13"/>
    <mergeCell ref="A2:B3"/>
    <mergeCell ref="A6:B6"/>
    <mergeCell ref="A8:B8"/>
    <mergeCell ref="A10:B11"/>
    <mergeCell ref="D10:D11"/>
    <mergeCell ref="A15:B15"/>
    <mergeCell ref="H20:H26"/>
    <mergeCell ref="H32:H38"/>
    <mergeCell ref="H44:H50"/>
    <mergeCell ref="H56:H62"/>
  </mergeCells>
  <conditionalFormatting sqref="H6:H7 H12:H13">
    <cfRule type="cellIs" dxfId="4" priority="5" operator="equal">
      <formula>"NO CUMPLE"</formula>
    </cfRule>
  </conditionalFormatting>
  <conditionalFormatting sqref="H10:H11">
    <cfRule type="cellIs" dxfId="3" priority="4" operator="equal">
      <formula>"NO CUMPLE"</formula>
    </cfRule>
  </conditionalFormatting>
  <conditionalFormatting sqref="G15">
    <cfRule type="cellIs" dxfId="2" priority="2" operator="equal">
      <formula>"NO CUMPLE"</formula>
    </cfRule>
    <cfRule type="cellIs" dxfId="1" priority="3" operator="equal">
      <formula>"CUMPLE"</formula>
    </cfRule>
  </conditionalFormatting>
  <conditionalFormatting sqref="H8:H9">
    <cfRule type="cellIs" dxfId="0" priority="1" operator="equal">
      <formula>"NO CUMPLE"</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zoomScale="71" zoomScaleNormal="71" workbookViewId="0">
      <selection activeCell="P12" sqref="P12"/>
    </sheetView>
  </sheetViews>
  <sheetFormatPr baseColWidth="10" defaultRowHeight="12.75" x14ac:dyDescent="0.2"/>
  <cols>
    <col min="1" max="1" width="6.28515625" customWidth="1"/>
    <col min="2" max="2" width="14.140625" style="65" customWidth="1"/>
    <col min="3" max="3" width="41.7109375" style="66" customWidth="1"/>
    <col min="4" max="4" width="46.28515625" style="67" customWidth="1"/>
    <col min="5" max="5" width="47.5703125" style="62" customWidth="1"/>
    <col min="6" max="6" width="49" style="68" customWidth="1"/>
  </cols>
  <sheetData>
    <row r="1" spans="1:6" ht="21" x14ac:dyDescent="0.35">
      <c r="A1" s="31"/>
      <c r="B1" s="32"/>
      <c r="C1" s="33"/>
      <c r="D1" s="34"/>
      <c r="E1" s="35"/>
      <c r="F1" s="36"/>
    </row>
    <row r="2" spans="1:6" ht="87" customHeight="1" x14ac:dyDescent="0.35">
      <c r="A2" s="31"/>
      <c r="B2" s="210" t="s">
        <v>53</v>
      </c>
      <c r="C2" s="210"/>
      <c r="D2" s="210"/>
      <c r="E2" s="210"/>
      <c r="F2" s="210"/>
    </row>
    <row r="3" spans="1:6" ht="45" customHeight="1" x14ac:dyDescent="0.35">
      <c r="A3" s="31"/>
      <c r="B3" s="211" t="s">
        <v>54</v>
      </c>
      <c r="C3" s="211"/>
      <c r="D3" s="211"/>
      <c r="E3" s="211"/>
      <c r="F3" s="211"/>
    </row>
    <row r="4" spans="1:6" ht="21" x14ac:dyDescent="0.35">
      <c r="A4" s="31"/>
      <c r="B4" s="212" t="s">
        <v>55</v>
      </c>
      <c r="C4" s="212"/>
      <c r="D4" s="212"/>
      <c r="E4" s="212"/>
      <c r="F4" s="212"/>
    </row>
    <row r="5" spans="1:6" ht="97.5" customHeight="1" x14ac:dyDescent="0.35">
      <c r="A5" s="31"/>
      <c r="B5" s="213" t="s">
        <v>56</v>
      </c>
      <c r="C5" s="213"/>
      <c r="D5" s="213"/>
      <c r="E5" s="213"/>
      <c r="F5" s="213"/>
    </row>
    <row r="6" spans="1:6" ht="21" x14ac:dyDescent="0.35">
      <c r="A6" s="31"/>
      <c r="B6" s="37"/>
      <c r="C6" s="37"/>
      <c r="D6" s="37"/>
      <c r="E6" s="37"/>
      <c r="F6" s="37"/>
    </row>
    <row r="7" spans="1:6" ht="21" x14ac:dyDescent="0.35">
      <c r="A7" s="31"/>
      <c r="B7" s="214" t="s">
        <v>25</v>
      </c>
      <c r="C7" s="214"/>
      <c r="D7" s="214"/>
      <c r="E7" s="214"/>
      <c r="F7" s="214"/>
    </row>
    <row r="8" spans="1:6" ht="21" x14ac:dyDescent="0.35">
      <c r="A8" s="31"/>
      <c r="B8" s="37"/>
      <c r="C8" s="37"/>
      <c r="D8" s="37"/>
      <c r="E8" s="37"/>
      <c r="F8" s="37"/>
    </row>
    <row r="9" spans="1:6" ht="21" x14ac:dyDescent="0.35">
      <c r="A9" s="31"/>
      <c r="B9" s="209" t="s">
        <v>62</v>
      </c>
      <c r="C9" s="209"/>
      <c r="D9" s="209"/>
      <c r="E9" s="209"/>
      <c r="F9" s="209"/>
    </row>
    <row r="10" spans="1:6" ht="41.25" x14ac:dyDescent="0.35">
      <c r="A10" s="31"/>
      <c r="B10" s="211" t="s">
        <v>26</v>
      </c>
      <c r="C10" s="219" t="s">
        <v>27</v>
      </c>
      <c r="D10" s="211" t="s">
        <v>28</v>
      </c>
      <c r="E10" s="38" t="s">
        <v>29</v>
      </c>
      <c r="F10" s="221" t="s">
        <v>30</v>
      </c>
    </row>
    <row r="11" spans="1:6" ht="40.5" x14ac:dyDescent="0.35">
      <c r="A11" s="31"/>
      <c r="B11" s="211"/>
      <c r="C11" s="220"/>
      <c r="D11" s="211"/>
      <c r="E11" s="39" t="s">
        <v>31</v>
      </c>
      <c r="F11" s="221"/>
    </row>
    <row r="12" spans="1:6" ht="222.75" x14ac:dyDescent="0.35">
      <c r="A12" s="31"/>
      <c r="B12" s="39">
        <v>1</v>
      </c>
      <c r="C12" s="40" t="s">
        <v>57</v>
      </c>
      <c r="D12" s="41" t="s">
        <v>59</v>
      </c>
      <c r="E12" s="42" t="s">
        <v>58</v>
      </c>
      <c r="F12" s="39" t="s">
        <v>68</v>
      </c>
    </row>
    <row r="13" spans="1:6" ht="21" x14ac:dyDescent="0.35">
      <c r="A13" s="31"/>
      <c r="B13" s="43"/>
      <c r="C13" s="44"/>
      <c r="D13" s="45"/>
      <c r="E13" s="43"/>
      <c r="F13" s="46"/>
    </row>
    <row r="14" spans="1:6" ht="21" x14ac:dyDescent="0.35">
      <c r="A14" s="31"/>
      <c r="B14" s="222" t="s">
        <v>63</v>
      </c>
      <c r="C14" s="222"/>
      <c r="D14" s="222"/>
      <c r="E14" s="222"/>
      <c r="F14" s="222"/>
    </row>
    <row r="15" spans="1:6" ht="21" x14ac:dyDescent="0.35">
      <c r="A15" s="31"/>
      <c r="B15" s="47"/>
      <c r="C15" s="48"/>
      <c r="D15" s="49"/>
      <c r="E15" s="50"/>
      <c r="F15" s="51"/>
    </row>
    <row r="16" spans="1:6" ht="21" x14ac:dyDescent="0.35">
      <c r="A16" s="31"/>
      <c r="B16" s="47"/>
      <c r="C16" s="48"/>
      <c r="D16" s="49"/>
      <c r="E16" s="50"/>
      <c r="F16" s="51"/>
    </row>
    <row r="17" spans="1:7" ht="21" x14ac:dyDescent="0.35">
      <c r="A17" s="31"/>
      <c r="B17" s="32"/>
      <c r="C17" s="33"/>
      <c r="D17" s="34"/>
      <c r="E17" s="35"/>
      <c r="F17" s="52"/>
      <c r="G17" s="53"/>
    </row>
    <row r="18" spans="1:7" ht="39.75" customHeight="1" x14ac:dyDescent="0.35">
      <c r="A18" s="31"/>
      <c r="B18" s="32"/>
      <c r="C18" s="223" t="s">
        <v>60</v>
      </c>
      <c r="D18" s="224"/>
      <c r="E18" s="54" t="s">
        <v>40</v>
      </c>
      <c r="F18" s="51"/>
      <c r="G18" s="55"/>
    </row>
    <row r="19" spans="1:7" ht="21" x14ac:dyDescent="0.35">
      <c r="A19" s="31"/>
      <c r="B19" s="32"/>
      <c r="C19" s="36" t="s">
        <v>61</v>
      </c>
      <c r="D19" s="36"/>
      <c r="E19" s="35" t="s">
        <v>32</v>
      </c>
      <c r="F19" s="51"/>
      <c r="G19" s="56"/>
    </row>
    <row r="20" spans="1:7" ht="21" x14ac:dyDescent="0.35">
      <c r="A20" s="31"/>
      <c r="B20" s="32"/>
      <c r="C20" s="215" t="s">
        <v>33</v>
      </c>
      <c r="D20" s="215"/>
      <c r="E20" s="35" t="s">
        <v>34</v>
      </c>
      <c r="F20" s="51"/>
      <c r="G20" s="56"/>
    </row>
    <row r="21" spans="1:7" ht="21" x14ac:dyDescent="0.35">
      <c r="A21" s="31"/>
      <c r="B21" s="32"/>
      <c r="C21" s="57" t="s">
        <v>35</v>
      </c>
      <c r="D21" s="34"/>
      <c r="E21" s="35" t="s">
        <v>36</v>
      </c>
      <c r="F21" s="52"/>
      <c r="G21" s="53"/>
    </row>
    <row r="22" spans="1:7" x14ac:dyDescent="0.2">
      <c r="B22" s="58"/>
      <c r="C22" s="56"/>
      <c r="D22" s="59"/>
      <c r="E22" s="60"/>
      <c r="F22" s="53"/>
      <c r="G22" s="53"/>
    </row>
    <row r="23" spans="1:7" x14ac:dyDescent="0.2">
      <c r="B23" s="58"/>
      <c r="C23" s="61"/>
      <c r="D23" s="59"/>
      <c r="E23" s="60"/>
      <c r="F23" s="53"/>
      <c r="G23" s="53"/>
    </row>
    <row r="24" spans="1:7" x14ac:dyDescent="0.2">
      <c r="B24" s="58"/>
      <c r="C24" s="61"/>
      <c r="D24" s="59"/>
      <c r="E24" s="60"/>
      <c r="F24" s="53"/>
      <c r="G24" s="53"/>
    </row>
    <row r="25" spans="1:7" x14ac:dyDescent="0.2">
      <c r="B25" s="58"/>
      <c r="C25" s="216"/>
      <c r="D25" s="216"/>
      <c r="F25" s="63"/>
      <c r="G25" s="63"/>
    </row>
    <row r="26" spans="1:7" x14ac:dyDescent="0.2">
      <c r="B26" s="58"/>
      <c r="C26" s="217"/>
      <c r="D26" s="217"/>
      <c r="E26" s="59"/>
      <c r="F26" s="64"/>
      <c r="G26" s="64"/>
    </row>
    <row r="27" spans="1:7" x14ac:dyDescent="0.2">
      <c r="B27" s="58"/>
      <c r="C27" s="64"/>
      <c r="D27" s="59"/>
      <c r="E27" s="60"/>
      <c r="F27" s="56"/>
    </row>
    <row r="28" spans="1:7" ht="15.75" x14ac:dyDescent="0.25">
      <c r="B28" s="218"/>
      <c r="C28" s="218"/>
      <c r="D28" s="218"/>
      <c r="E28" s="218"/>
      <c r="F28" s="218"/>
    </row>
  </sheetData>
  <mergeCells count="16">
    <mergeCell ref="C20:D20"/>
    <mergeCell ref="C25:D25"/>
    <mergeCell ref="C26:D26"/>
    <mergeCell ref="B28:F28"/>
    <mergeCell ref="B10:B11"/>
    <mergeCell ref="C10:C11"/>
    <mergeCell ref="D10:D11"/>
    <mergeCell ref="F10:F11"/>
    <mergeCell ref="B14:F14"/>
    <mergeCell ref="C18:D18"/>
    <mergeCell ref="B9:F9"/>
    <mergeCell ref="B2:F2"/>
    <mergeCell ref="B3:F3"/>
    <mergeCell ref="B4:F4"/>
    <mergeCell ref="B5:F5"/>
    <mergeCell ref="B7:F7"/>
  </mergeCells>
  <pageMargins left="0.7" right="0.7" top="0.75" bottom="0.75" header="0.3" footer="0.3"/>
  <pageSetup paperSize="14" scale="65"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VERIFICACIÓN JURIDICA</vt:lpstr>
      <vt:lpstr>VERIFICACIÓN FINANCIERA</vt:lpstr>
      <vt:lpstr>VERIFICACIÓN TÉCNICA</vt:lpstr>
      <vt:lpstr>VTE</vt:lpstr>
      <vt:lpstr>ACTA DE APERTURA</vt:lpstr>
      <vt:lpstr>'VERIFICACIÓN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4VYWFV1</cp:lastModifiedBy>
  <cp:lastPrinted>2019-10-07T17:01:39Z</cp:lastPrinted>
  <dcterms:created xsi:type="dcterms:W3CDTF">2004-10-11T16:27:06Z</dcterms:created>
  <dcterms:modified xsi:type="dcterms:W3CDTF">2019-11-26T22:15:08Z</dcterms:modified>
</cp:coreProperties>
</file>